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855" yWindow="15" windowWidth="12810" windowHeight="12405"/>
  </bookViews>
  <sheets>
    <sheet name="A-3" sheetId="5" r:id="rId1"/>
    <sheet name="Метаданыя" sheetId="6" r:id="rId2"/>
  </sheets>
  <definedNames>
    <definedName name="_xlnm.Print_Area" localSheetId="0">'A-3'!$A$1:$V$38</definedName>
  </definedNames>
  <calcPr calcId="145621" iterateDelta="1E-4"/>
  <customWorkbookViews>
    <customWorkbookView name="Robin Rieprich - Personal View" guid="{046F0742-D596-40DB-8983-F88571492A4C}" mergeInterval="0" personalView="1" maximized="1" windowWidth="1596" windowHeight="975" activeSheetId="3"/>
  </customWorkbookViews>
</workbook>
</file>

<file path=xl/calcChain.xml><?xml version="1.0" encoding="utf-8"?>
<calcChain xmlns="http://schemas.openxmlformats.org/spreadsheetml/2006/main">
  <c r="V8" i="5" l="1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V23" i="5" l="1"/>
  <c r="V18" i="5"/>
  <c r="V29" i="5"/>
  <c r="V28" i="5"/>
  <c r="V11" i="5"/>
  <c r="R16" i="5"/>
  <c r="R29" i="5"/>
  <c r="R28" i="5"/>
  <c r="Q17" i="5"/>
  <c r="Q28" i="5"/>
  <c r="T23" i="5"/>
  <c r="T18" i="5"/>
  <c r="T29" i="5"/>
  <c r="T28" i="5"/>
  <c r="S23" i="5"/>
  <c r="S18" i="5"/>
  <c r="S29" i="5"/>
  <c r="U23" i="5"/>
  <c r="U18" i="5"/>
  <c r="U29" i="5"/>
  <c r="Q16" i="5"/>
  <c r="Q23" i="5"/>
  <c r="Q25" i="5"/>
  <c r="Q18" i="5"/>
  <c r="Q29" i="5"/>
  <c r="U11" i="5"/>
  <c r="S28" i="5"/>
  <c r="U28" i="5"/>
  <c r="S11" i="5"/>
  <c r="T11" i="5"/>
  <c r="Q11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D17" i="5"/>
  <c r="P17" i="5"/>
  <c r="D21" i="5"/>
  <c r="D23" i="5"/>
  <c r="D27" i="5"/>
  <c r="D18" i="5"/>
  <c r="E21" i="5"/>
  <c r="E23" i="5"/>
  <c r="E25" i="5"/>
  <c r="E27" i="5"/>
  <c r="E18" i="5"/>
  <c r="F21" i="5"/>
  <c r="F23" i="5"/>
  <c r="F25" i="5"/>
  <c r="F27" i="5"/>
  <c r="F18" i="5"/>
  <c r="G23" i="5"/>
  <c r="G25" i="5"/>
  <c r="G18" i="5"/>
  <c r="H21" i="5"/>
  <c r="H23" i="5"/>
  <c r="H27" i="5"/>
  <c r="H18" i="5"/>
  <c r="I21" i="5"/>
  <c r="I23" i="5"/>
  <c r="I27" i="5"/>
  <c r="I18" i="5"/>
  <c r="J21" i="5"/>
  <c r="J23" i="5"/>
  <c r="J27" i="5"/>
  <c r="J18" i="5"/>
  <c r="K21" i="5"/>
  <c r="K23" i="5"/>
  <c r="K27" i="5"/>
  <c r="K18" i="5"/>
  <c r="L21" i="5"/>
  <c r="L23" i="5"/>
  <c r="L27" i="5"/>
  <c r="L18" i="5"/>
  <c r="M21" i="5"/>
  <c r="M23" i="5"/>
  <c r="M27" i="5"/>
  <c r="M18" i="5"/>
  <c r="N21" i="5"/>
  <c r="N23" i="5"/>
  <c r="N25" i="5"/>
  <c r="N18" i="5"/>
  <c r="O23" i="5"/>
  <c r="O25" i="5"/>
  <c r="O18" i="5"/>
  <c r="P23" i="5"/>
  <c r="P25" i="5"/>
  <c r="P1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R23" i="5"/>
  <c r="R25" i="5"/>
  <c r="R18" i="5"/>
  <c r="R11" i="5"/>
</calcChain>
</file>

<file path=xl/sharedStrings.xml><?xml version="1.0" encoding="utf-8"?>
<sst xmlns="http://schemas.openxmlformats.org/spreadsheetml/2006/main" count="68" uniqueCount="46">
  <si>
    <t xml:space="preserve">   Галон-1211*</t>
  </si>
  <si>
    <t xml:space="preserve">А3 – Спажыванне азонаразбуральных рэчываў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</si>
  <si>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Адзінка вымярэння</t>
  </si>
  <si>
    <t>Агульныя галоны</t>
  </si>
  <si>
    <t xml:space="preserve">           у тым ліку:</t>
  </si>
  <si>
    <t>метрычных тон</t>
  </si>
  <si>
    <t>** За 2019 год - рэгенерыраваны.</t>
  </si>
  <si>
    <t>Па даных Міністэрства прыродных рэсурсаў і аховы навакольнага асяроддзя Рэспублікі Беларусь.</t>
  </si>
  <si>
    <t>Паказчык:</t>
  </si>
  <si>
    <t>Метадалогія:</t>
  </si>
  <si>
    <t>Крыніца даных:</t>
  </si>
  <si>
    <t>Значнасць паказчыка:</t>
  </si>
  <si>
    <t>Даведачна:</t>
  </si>
  <si>
    <t xml:space="preserve">                 у тым ліку:</t>
  </si>
  <si>
    <t>Агульныя хлорфторвугляроды (ХФВ) (АРП 0,6-1)</t>
  </si>
  <si>
    <t>метрычных тон (АРП)</t>
  </si>
  <si>
    <t>Агульныя галоны (АРП 3-10)</t>
  </si>
  <si>
    <t xml:space="preserve">   Галон-1211 (АРП 3,0)*</t>
  </si>
  <si>
    <t>Другія поўнасцю галаідзіраваныя ХФВ (АРП 1,0)</t>
  </si>
  <si>
    <t>Гідрахлорфторвуглероды (ГХФВ) (АРП 0,02-0,11)</t>
  </si>
  <si>
    <t xml:space="preserve">   ГХФВ-21  </t>
  </si>
  <si>
    <t xml:space="preserve">   ГХФВ-21 (АРП 0,04)</t>
  </si>
  <si>
    <t xml:space="preserve">   ГХФВ-22** </t>
  </si>
  <si>
    <t xml:space="preserve">   ГХФВ-22 (АРП 0,055)**</t>
  </si>
  <si>
    <t xml:space="preserve">   ГХФВ-141b***</t>
  </si>
  <si>
    <t xml:space="preserve">   ГХФВ-141b (АРП 0,11)***</t>
  </si>
  <si>
    <t xml:space="preserve">   ГХФВ-142b</t>
  </si>
  <si>
    <t xml:space="preserve">   ГХФВ-142b (АРП 0,065) </t>
  </si>
  <si>
    <t>*** З улікам зместу ў складзе палiольных кампазіцый.</t>
  </si>
  <si>
    <t>Тэтрахлорметан (АРП 1,1)</t>
  </si>
  <si>
    <t>Трыхлорэтан (метылхлараформ) (АРП 0,1)</t>
  </si>
  <si>
    <t>Бромісты метыл</t>
  </si>
  <si>
    <t>Бромісты метыл (АРП 0,6)</t>
  </si>
  <si>
    <t>Гідрахлорфторвуглероды (ГХФВ)</t>
  </si>
  <si>
    <t>агульная колькасць азонаразбуральных рэчываў, у тым ліку ў разрэзе асобных рэчываў.</t>
  </si>
  <si>
    <t>да азонаразбуральных рэчываў датычацца хімічныя рэчывы, а таксама сумесі хімічных рэчываў, якія валодаюць здольнасцю ўступаць у рэакцыю з малекуламі азону ў стратасферы і разбураць азонавы слой, прызначаныя ў дадатках А, В, С, Е да Манрэальскага пратакола па рэчывах, якія разбураюць азонавы слой, ад 16 верасня 1987 года.</t>
  </si>
  <si>
    <t>характарызуе ступень ціску азонаразбуральных рэчываў на навакольнае асяроддзе.</t>
  </si>
  <si>
    <t>Сціслае апісанне:</t>
  </si>
  <si>
    <t>адміністрацыйныя даныя Міністэрства прыродных рэсурсаў і аховы навакольнага асяроддзя Рэспублiкi Беларусь;
адказным за фарміраванне даных з'яўляецца Міністэрства прыродных рэсурсаў і аховы навакольнага асяроддзя Рэспублiкi Беларусь.</t>
  </si>
  <si>
    <t>* За 2018 год i 2021 год - рэгенерыраваны.</t>
  </si>
  <si>
    <t xml:space="preserve">Спажыванне азонаразбуральных рэчываў - усяго**** </t>
  </si>
  <si>
    <t>*** Без уліку рэгенерыраваных.</t>
  </si>
  <si>
    <t>Устаноўлены для Рэспублікі Беларусь максімальны ўзровень спажывання гідрахлорфторвуглеродаў (ГХФВ)</t>
  </si>
  <si>
    <r>
      <t xml:space="preserve">Часовыя рады даных па паказчыках 2005-2023, Таблiца A-3: Спажыванне азонаразбуральных рэчываў                                                                                                                                                                                                                                                                                                   (разліковы ўзровень у тонах рэчыва і з улікам азонаразбуральнага патэнцыялу (АРП)): </t>
    </r>
    <r>
      <rPr>
        <i/>
        <sz val="14"/>
        <color indexed="8"/>
        <rFont val="Calibri"/>
        <family val="2"/>
        <charset val="204"/>
      </rPr>
      <t>Беларусь</t>
    </r>
  </si>
  <si>
    <t>за 2005-2023 гг.</t>
  </si>
  <si>
    <t>на 08.07.2024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</si>
</sst>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sz val="10"/>
      <color indexed="8"/>
      <name val="Calibri"/>
      <family val="2"/>
    </font>
    <font>
      <i/>
      <sz val="14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name val="Calibri"/>
      <family val="2"/>
      <charset val="204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3" borderId="0" xfId="0" applyFont="1" applyFill="1"/>
    <xf numFmtId="0" fontId="7" fillId="3" borderId="0" xfId="0" applyFont="1" applyFill="1"/>
    <xf numFmtId="0" fontId="7" fillId="3" borderId="0" xfId="0" applyFont="1" applyFill="1" applyAlignment="1">
      <alignment horizontal="justify"/>
    </xf>
    <xf numFmtId="0" fontId="8" fillId="3" borderId="0" xfId="0" applyFont="1" applyFill="1" applyAlignment="1">
      <alignment horizontal="center"/>
    </xf>
    <xf numFmtId="0" fontId="0" fillId="3" borderId="0" xfId="0" applyFont="1" applyFill="1" applyProtection="1">
      <protection locked="0"/>
    </xf>
    <xf numFmtId="0" fontId="10" fillId="3" borderId="0" xfId="0" applyFont="1" applyFill="1" applyAlignment="1" applyProtection="1">
      <alignment horizontal="center"/>
      <protection locked="0"/>
    </xf>
    <xf numFmtId="0" fontId="7" fillId="3" borderId="0" xfId="0" applyFont="1" applyFill="1" applyProtection="1">
      <protection locked="0"/>
    </xf>
    <xf numFmtId="0" fontId="7" fillId="3" borderId="0" xfId="0" applyFont="1" applyFill="1" applyAlignment="1" applyProtection="1">
      <alignment horizontal="justify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vertical="top" wrapText="1"/>
      <protection locked="0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12" fillId="4" borderId="2" xfId="0" applyFont="1" applyFill="1" applyBorder="1" applyAlignment="1" applyProtection="1">
      <alignment horizontal="right" vertical="center" wrapText="1"/>
      <protection locked="0"/>
    </xf>
    <xf numFmtId="0" fontId="13" fillId="3" borderId="6" xfId="0" applyFont="1" applyFill="1" applyBorder="1" applyAlignment="1" applyProtection="1">
      <alignment wrapText="1"/>
      <protection locked="0"/>
    </xf>
    <xf numFmtId="0" fontId="13" fillId="3" borderId="2" xfId="0" applyFont="1" applyFill="1" applyBorder="1" applyAlignment="1" applyProtection="1">
      <alignment wrapText="1"/>
      <protection locked="0"/>
    </xf>
    <xf numFmtId="164" fontId="12" fillId="4" borderId="2" xfId="0" applyNumberFormat="1" applyFont="1" applyFill="1" applyBorder="1" applyAlignment="1" applyProtection="1">
      <alignment horizontal="right"/>
    </xf>
    <xf numFmtId="0" fontId="11" fillId="3" borderId="0" xfId="0" applyFont="1" applyFill="1" applyAlignment="1" applyProtection="1">
      <alignment horizontal="left"/>
      <protection locked="0"/>
    </xf>
    <xf numFmtId="0" fontId="7" fillId="3" borderId="2" xfId="0" applyFont="1" applyFill="1" applyBorder="1" applyAlignment="1" applyProtection="1">
      <alignment vertical="top" wrapText="1"/>
      <protection locked="0"/>
    </xf>
    <xf numFmtId="0" fontId="15" fillId="3" borderId="3" xfId="0" applyFont="1" applyFill="1" applyBorder="1" applyAlignment="1" applyProtection="1">
      <alignment wrapText="1"/>
      <protection locked="0"/>
    </xf>
    <xf numFmtId="0" fontId="14" fillId="5" borderId="2" xfId="0" applyFont="1" applyFill="1" applyBorder="1" applyAlignment="1" applyProtection="1">
      <alignment horizontal="right"/>
    </xf>
    <xf numFmtId="164" fontId="14" fillId="6" borderId="2" xfId="0" applyNumberFormat="1" applyFont="1" applyFill="1" applyBorder="1" applyAlignment="1" applyProtection="1">
      <alignment horizontal="right"/>
    </xf>
    <xf numFmtId="164" fontId="14" fillId="6" borderId="6" xfId="0" applyNumberFormat="1" applyFont="1" applyFill="1" applyBorder="1" applyAlignment="1" applyProtection="1">
      <alignment horizontal="right"/>
    </xf>
    <xf numFmtId="164" fontId="14" fillId="6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3" borderId="2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wrapText="1"/>
      <protection locked="0"/>
    </xf>
    <xf numFmtId="164" fontId="0" fillId="3" borderId="0" xfId="0" applyNumberFormat="1" applyFont="1" applyFill="1"/>
    <xf numFmtId="165" fontId="14" fillId="5" borderId="2" xfId="0" applyNumberFormat="1" applyFont="1" applyFill="1" applyBorder="1" applyAlignment="1" applyProtection="1">
      <alignment horizontal="right"/>
    </xf>
    <xf numFmtId="165" fontId="14" fillId="7" borderId="6" xfId="0" applyNumberFormat="1" applyFont="1" applyFill="1" applyBorder="1" applyAlignment="1" applyProtection="1">
      <alignment horizontal="right"/>
    </xf>
    <xf numFmtId="165" fontId="14" fillId="7" borderId="2" xfId="0" applyNumberFormat="1" applyFont="1" applyFill="1" applyBorder="1" applyAlignment="1" applyProtection="1">
      <alignment horizontal="right"/>
    </xf>
    <xf numFmtId="165" fontId="14" fillId="7" borderId="2" xfId="0" applyNumberFormat="1" applyFont="1" applyFill="1" applyBorder="1" applyAlignment="1" applyProtection="1">
      <alignment horizontal="right" vertical="center" wrapText="1"/>
      <protection locked="0"/>
    </xf>
    <xf numFmtId="165" fontId="13" fillId="7" borderId="2" xfId="0" applyNumberFormat="1" applyFont="1" applyFill="1" applyBorder="1" applyAlignment="1" applyProtection="1">
      <alignment horizontal="right"/>
    </xf>
    <xf numFmtId="165" fontId="14" fillId="7" borderId="1" xfId="0" applyNumberFormat="1" applyFont="1" applyFill="1" applyBorder="1" applyAlignment="1" applyProtection="1">
      <alignment horizontal="right" vertical="center" wrapText="1"/>
      <protection locked="0"/>
    </xf>
    <xf numFmtId="165" fontId="12" fillId="5" borderId="1" xfId="0" applyNumberFormat="1" applyFont="1" applyFill="1" applyBorder="1" applyAlignment="1" applyProtection="1">
      <alignment horizontal="right"/>
    </xf>
    <xf numFmtId="164" fontId="14" fillId="4" borderId="2" xfId="0" applyNumberFormat="1" applyFont="1" applyFill="1" applyBorder="1" applyAlignment="1" applyProtection="1">
      <alignment horizontal="right"/>
    </xf>
    <xf numFmtId="164" fontId="12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0" xfId="0" applyFont="1" applyFill="1" applyBorder="1"/>
    <xf numFmtId="0" fontId="7" fillId="3" borderId="2" xfId="0" applyFont="1" applyFill="1" applyBorder="1" applyProtection="1"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164" fontId="14" fillId="4" borderId="2" xfId="0" applyNumberFormat="1" applyFont="1" applyFill="1" applyBorder="1" applyAlignment="1" applyProtection="1">
      <alignment horizontal="right" vertical="center" wrapText="1"/>
      <protection locked="0"/>
    </xf>
    <xf numFmtId="165" fontId="14" fillId="4" borderId="2" xfId="0" applyNumberFormat="1" applyFont="1" applyFill="1" applyBorder="1" applyAlignment="1" applyProtection="1">
      <alignment horizontal="right"/>
    </xf>
    <xf numFmtId="165" fontId="0" fillId="3" borderId="0" xfId="0" applyNumberFormat="1" applyFont="1" applyFill="1"/>
    <xf numFmtId="0" fontId="16" fillId="3" borderId="4" xfId="0" applyFont="1" applyFill="1" applyBorder="1" applyAlignment="1" applyProtection="1">
      <alignment horizontal="left" vertical="top" wrapText="1"/>
      <protection locked="0"/>
    </xf>
    <xf numFmtId="0" fontId="5" fillId="3" borderId="2" xfId="0" applyFont="1" applyFill="1" applyBorder="1" applyAlignment="1" applyProtection="1">
      <alignment wrapText="1"/>
      <protection locked="0"/>
    </xf>
    <xf numFmtId="164" fontId="14" fillId="5" borderId="2" xfId="0" applyNumberFormat="1" applyFont="1" applyFill="1" applyBorder="1" applyAlignment="1" applyProtection="1">
      <alignment horizontal="right"/>
    </xf>
    <xf numFmtId="165" fontId="14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19" fillId="3" borderId="0" xfId="0" applyFont="1" applyFill="1" applyAlignment="1">
      <alignment wrapText="1"/>
    </xf>
    <xf numFmtId="0" fontId="9" fillId="3" borderId="5" xfId="0" applyFont="1" applyFill="1" applyBorder="1" applyAlignment="1" applyProtection="1">
      <alignment horizontal="left" vertical="center"/>
      <protection locked="0"/>
    </xf>
    <xf numFmtId="165" fontId="0" fillId="3" borderId="0" xfId="0" applyNumberFormat="1" applyFont="1" applyFill="1" applyBorder="1"/>
    <xf numFmtId="0" fontId="3" fillId="3" borderId="12" xfId="0" applyFont="1" applyFill="1" applyBorder="1"/>
    <xf numFmtId="0" fontId="0" fillId="3" borderId="0" xfId="0" applyFont="1" applyFill="1" applyBorder="1"/>
    <xf numFmtId="0" fontId="7" fillId="3" borderId="10" xfId="0" applyFont="1" applyFill="1" applyBorder="1" applyAlignment="1" applyProtection="1">
      <alignment horizontal="justify"/>
      <protection locked="0"/>
    </xf>
    <xf numFmtId="0" fontId="7" fillId="3" borderId="11" xfId="0" applyFont="1" applyFill="1" applyBorder="1" applyAlignment="1" applyProtection="1">
      <alignment horizontal="justify"/>
      <protection locked="0"/>
    </xf>
    <xf numFmtId="0" fontId="9" fillId="3" borderId="13" xfId="0" applyFont="1" applyFill="1" applyBorder="1" applyAlignment="1">
      <alignment horizontal="justify"/>
    </xf>
    <xf numFmtId="1" fontId="14" fillId="5" borderId="2" xfId="0" applyNumberFormat="1" applyFont="1" applyFill="1" applyBorder="1" applyAlignment="1" applyProtection="1">
      <alignment horizontal="right"/>
    </xf>
    <xf numFmtId="1" fontId="14" fillId="4" borderId="2" xfId="0" applyNumberFormat="1" applyFont="1" applyFill="1" applyBorder="1" applyAlignment="1" applyProtection="1">
      <alignment horizontal="right"/>
    </xf>
    <xf numFmtId="1" fontId="14" fillId="5" borderId="2" xfId="0" applyNumberFormat="1" applyFont="1" applyFill="1" applyBorder="1" applyAlignment="1" applyProtection="1">
      <alignment horizontal="right" vertical="center" wrapText="1"/>
      <protection locked="0"/>
    </xf>
    <xf numFmtId="1" fontId="14" fillId="6" borderId="6" xfId="0" applyNumberFormat="1" applyFont="1" applyFill="1" applyBorder="1" applyAlignment="1" applyProtection="1">
      <alignment horizontal="right"/>
    </xf>
    <xf numFmtId="1" fontId="14" fillId="7" borderId="2" xfId="0" applyNumberFormat="1" applyFont="1" applyFill="1" applyBorder="1" applyAlignment="1" applyProtection="1">
      <alignment horizontal="right"/>
    </xf>
    <xf numFmtId="1" fontId="14" fillId="6" borderId="2" xfId="0" applyNumberFormat="1" applyFont="1" applyFill="1" applyBorder="1" applyAlignment="1" applyProtection="1">
      <alignment horizontal="right" vertical="center" wrapText="1"/>
      <protection locked="0"/>
    </xf>
    <xf numFmtId="1" fontId="14" fillId="7" borderId="2" xfId="0" applyNumberFormat="1" applyFont="1" applyFill="1" applyBorder="1" applyAlignment="1" applyProtection="1">
      <alignment horizontal="right" vertical="center" wrapText="1"/>
      <protection locked="0"/>
    </xf>
    <xf numFmtId="1" fontId="14" fillId="6" borderId="2" xfId="0" applyNumberFormat="1" applyFont="1" applyFill="1" applyBorder="1" applyAlignment="1" applyProtection="1">
      <alignment horizontal="right"/>
    </xf>
    <xf numFmtId="1" fontId="14" fillId="4" borderId="2" xfId="0" applyNumberFormat="1" applyFont="1" applyFill="1" applyBorder="1" applyAlignment="1" applyProtection="1">
      <alignment horizontal="right" vertical="center" wrapText="1"/>
      <protection locked="0"/>
    </xf>
    <xf numFmtId="1" fontId="12" fillId="5" borderId="1" xfId="0" applyNumberFormat="1" applyFont="1" applyFill="1" applyBorder="1" applyAlignment="1" applyProtection="1">
      <alignment horizontal="right"/>
    </xf>
    <xf numFmtId="0" fontId="0" fillId="0" borderId="0" xfId="0" applyAlignment="1">
      <alignment horizontal="justify"/>
    </xf>
    <xf numFmtId="0" fontId="18" fillId="0" borderId="0" xfId="0" applyFont="1" applyAlignment="1">
      <alignment horizontal="justify" vertical="center" wrapText="1"/>
    </xf>
    <xf numFmtId="0" fontId="9" fillId="3" borderId="9" xfId="0" applyFont="1" applyFill="1" applyBorder="1" applyAlignment="1" applyProtection="1">
      <alignment horizontal="left" vertical="center"/>
      <protection locked="0"/>
    </xf>
    <xf numFmtId="0" fontId="3" fillId="3" borderId="5" xfId="0" applyFont="1" applyFill="1" applyBorder="1"/>
    <xf numFmtId="164" fontId="13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12" fillId="5" borderId="2" xfId="0" applyFont="1" applyFill="1" applyBorder="1" applyAlignment="1" applyProtection="1">
      <alignment horizontal="right"/>
    </xf>
    <xf numFmtId="1" fontId="12" fillId="5" borderId="2" xfId="0" applyNumberFormat="1" applyFont="1" applyFill="1" applyBorder="1" applyAlignment="1" applyProtection="1">
      <alignment horizontal="right"/>
    </xf>
    <xf numFmtId="165" fontId="12" fillId="4" borderId="2" xfId="0" applyNumberFormat="1" applyFont="1" applyFill="1" applyBorder="1" applyAlignment="1" applyProtection="1">
      <alignment horizontal="right"/>
    </xf>
    <xf numFmtId="1" fontId="12" fillId="4" borderId="2" xfId="0" applyNumberFormat="1" applyFont="1" applyFill="1" applyBorder="1" applyAlignment="1" applyProtection="1">
      <alignment horizontal="right"/>
    </xf>
    <xf numFmtId="165" fontId="12" fillId="5" borderId="2" xfId="0" applyNumberFormat="1" applyFont="1" applyFill="1" applyBorder="1" applyAlignment="1" applyProtection="1">
      <alignment horizontal="right"/>
    </xf>
    <xf numFmtId="164" fontId="12" fillId="5" borderId="2" xfId="0" applyNumberFormat="1" applyFont="1" applyFill="1" applyBorder="1" applyAlignment="1" applyProtection="1">
      <alignment horizontal="right"/>
    </xf>
    <xf numFmtId="0" fontId="2" fillId="4" borderId="4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0" fillId="0" borderId="14" xfId="0" applyBorder="1" applyAlignment="1"/>
    <xf numFmtId="0" fontId="14" fillId="0" borderId="4" xfId="0" applyFont="1" applyFill="1" applyBorder="1" applyAlignment="1" applyProtection="1">
      <alignment horizontal="center"/>
    </xf>
    <xf numFmtId="0" fontId="14" fillId="0" borderId="7" xfId="0" applyFont="1" applyFill="1" applyBorder="1" applyAlignment="1" applyProtection="1">
      <alignment horizontal="center"/>
    </xf>
    <xf numFmtId="0" fontId="6" fillId="3" borderId="8" xfId="0" applyFont="1" applyFill="1" applyBorder="1" applyAlignment="1">
      <alignment horizontal="right"/>
    </xf>
    <xf numFmtId="0" fontId="0" fillId="0" borderId="8" xfId="0" applyBorder="1" applyAlignment="1"/>
    <xf numFmtId="0" fontId="18" fillId="0" borderId="0" xfId="0" applyFont="1" applyAlignment="1">
      <alignment horizontal="justify" vertical="center" wrapText="1"/>
    </xf>
    <xf numFmtId="0" fontId="17" fillId="4" borderId="0" xfId="0" applyFont="1" applyFill="1" applyAlignment="1">
      <alignment horizontal="justify" vertical="center"/>
    </xf>
    <xf numFmtId="0" fontId="17" fillId="0" borderId="0" xfId="0" applyFont="1" applyAlignment="1">
      <alignment horizontal="justify" vertical="center" wrapText="1"/>
    </xf>
    <xf numFmtId="0" fontId="17" fillId="4" borderId="0" xfId="0" applyFont="1" applyFill="1" applyAlignment="1">
      <alignment horizontal="justify"/>
    </xf>
    <xf numFmtId="0" fontId="17" fillId="4" borderId="0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top"/>
    </xf>
    <xf numFmtId="0" fontId="17" fillId="4" borderId="0" xfId="0" applyFont="1" applyFill="1" applyAlignment="1">
      <alignment horizontal="left" vertical="center"/>
    </xf>
    <xf numFmtId="0" fontId="18" fillId="0" borderId="0" xfId="0" applyFont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"/>
  <sheetViews>
    <sheetView tabSelected="1" topLeftCell="C4" zoomScale="60" zoomScaleNormal="60" zoomScaleSheetLayoutView="80" workbookViewId="0">
      <selection activeCell="J15" sqref="J15"/>
    </sheetView>
  </sheetViews>
  <sheetFormatPr defaultColWidth="11.42578125" defaultRowHeight="15" x14ac:dyDescent="0.25"/>
  <cols>
    <col min="1" max="1" width="5.7109375" style="1" customWidth="1"/>
    <col min="2" max="2" width="58.42578125" style="1" customWidth="1"/>
    <col min="3" max="3" width="26.140625" style="1" customWidth="1"/>
    <col min="4" max="22" width="9" style="1" customWidth="1"/>
    <col min="23" max="16384" width="11.42578125" style="1"/>
  </cols>
  <sheetData>
    <row r="1" spans="1:22" ht="39.75" customHeight="1" thickBot="1" x14ac:dyDescent="0.3">
      <c r="A1" s="5"/>
      <c r="B1" s="82" t="s">
        <v>43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4"/>
    </row>
    <row r="2" spans="1:22" x14ac:dyDescent="0.25">
      <c r="A2" s="5"/>
      <c r="B2" s="6"/>
      <c r="C2" s="6"/>
      <c r="M2" s="5"/>
      <c r="N2" s="5"/>
    </row>
    <row r="3" spans="1:22" ht="15.75" x14ac:dyDescent="0.25">
      <c r="A3" s="5"/>
      <c r="B3" s="20"/>
      <c r="C3" s="20"/>
    </row>
    <row r="4" spans="1:22" ht="16.5" thickBot="1" x14ac:dyDescent="0.3">
      <c r="A4" s="7"/>
      <c r="B4" s="13"/>
      <c r="C4" s="13"/>
      <c r="M4" s="7"/>
      <c r="N4" s="87" t="s">
        <v>45</v>
      </c>
      <c r="O4" s="87"/>
      <c r="P4" s="87"/>
      <c r="Q4" s="87"/>
      <c r="R4" s="87"/>
      <c r="S4" s="87"/>
      <c r="T4" s="87"/>
      <c r="U4" s="87"/>
      <c r="V4" s="88"/>
    </row>
    <row r="5" spans="1:22" s="2" customFormat="1" ht="19.5" customHeight="1" thickBot="1" x14ac:dyDescent="0.3">
      <c r="A5" s="41"/>
      <c r="B5" s="42"/>
      <c r="C5" s="42" t="s">
        <v>2</v>
      </c>
      <c r="D5" s="43">
        <v>2005</v>
      </c>
      <c r="E5" s="43">
        <v>2006</v>
      </c>
      <c r="F5" s="43">
        <v>2007</v>
      </c>
      <c r="G5" s="43">
        <v>2008</v>
      </c>
      <c r="H5" s="43">
        <v>2009</v>
      </c>
      <c r="I5" s="43">
        <v>2010</v>
      </c>
      <c r="J5" s="43">
        <v>2011</v>
      </c>
      <c r="K5" s="43">
        <v>2012</v>
      </c>
      <c r="L5" s="43">
        <v>2013</v>
      </c>
      <c r="M5" s="43">
        <v>2014</v>
      </c>
      <c r="N5" s="43">
        <v>2015</v>
      </c>
      <c r="O5" s="43">
        <v>2016</v>
      </c>
      <c r="P5" s="43">
        <v>2017</v>
      </c>
      <c r="Q5" s="43">
        <v>2018</v>
      </c>
      <c r="R5" s="43">
        <v>2019</v>
      </c>
      <c r="S5" s="43">
        <v>2020</v>
      </c>
      <c r="T5" s="43">
        <v>2021</v>
      </c>
      <c r="U5" s="43">
        <v>2022</v>
      </c>
      <c r="V5" s="43">
        <v>2023</v>
      </c>
    </row>
    <row r="6" spans="1:22" s="2" customFormat="1" ht="16.5" thickBot="1" x14ac:dyDescent="0.3">
      <c r="A6" s="9">
        <v>1</v>
      </c>
      <c r="B6" s="15" t="s">
        <v>14</v>
      </c>
      <c r="C6" s="27" t="s">
        <v>15</v>
      </c>
      <c r="D6" s="76">
        <v>0</v>
      </c>
      <c r="E6" s="76">
        <v>0</v>
      </c>
      <c r="F6" s="76">
        <v>0</v>
      </c>
      <c r="G6" s="76">
        <v>0</v>
      </c>
      <c r="H6" s="76">
        <v>0</v>
      </c>
      <c r="I6" s="76">
        <v>0</v>
      </c>
      <c r="J6" s="76">
        <v>0</v>
      </c>
      <c r="K6" s="76">
        <v>0</v>
      </c>
      <c r="L6" s="76">
        <v>0</v>
      </c>
      <c r="M6" s="76">
        <v>0</v>
      </c>
      <c r="N6" s="76">
        <v>0</v>
      </c>
      <c r="O6" s="76">
        <v>0</v>
      </c>
      <c r="P6" s="76">
        <v>0</v>
      </c>
      <c r="Q6" s="76">
        <v>0</v>
      </c>
      <c r="R6" s="76">
        <v>0</v>
      </c>
      <c r="S6" s="77">
        <v>0</v>
      </c>
      <c r="T6" s="77">
        <v>0</v>
      </c>
      <c r="U6" s="77">
        <v>0</v>
      </c>
      <c r="V6" s="77">
        <v>0</v>
      </c>
    </row>
    <row r="7" spans="1:22" s="2" customFormat="1" ht="16.5" thickBot="1" x14ac:dyDescent="0.3">
      <c r="A7" s="10">
        <v>2</v>
      </c>
      <c r="B7" s="14" t="s">
        <v>3</v>
      </c>
      <c r="C7" s="27" t="s">
        <v>5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0.14799999999999999</v>
      </c>
      <c r="R7" s="78">
        <v>0</v>
      </c>
      <c r="S7" s="79">
        <v>0</v>
      </c>
      <c r="T7" s="19">
        <v>0.2</v>
      </c>
      <c r="U7" s="79">
        <v>0</v>
      </c>
      <c r="V7" s="79">
        <v>0</v>
      </c>
    </row>
    <row r="8" spans="1:22" s="2" customFormat="1" ht="16.5" thickBot="1" x14ac:dyDescent="0.3">
      <c r="A8" s="10">
        <v>3</v>
      </c>
      <c r="B8" s="14" t="s">
        <v>16</v>
      </c>
      <c r="C8" s="27" t="s">
        <v>15</v>
      </c>
      <c r="D8" s="80">
        <f>3*D7</f>
        <v>0</v>
      </c>
      <c r="E8" s="80">
        <f t="shared" ref="E8:O8" si="0">3*E7</f>
        <v>0</v>
      </c>
      <c r="F8" s="80">
        <f t="shared" si="0"/>
        <v>0</v>
      </c>
      <c r="G8" s="80">
        <f t="shared" si="0"/>
        <v>0</v>
      </c>
      <c r="H8" s="80">
        <f t="shared" si="0"/>
        <v>0</v>
      </c>
      <c r="I8" s="80">
        <f t="shared" si="0"/>
        <v>0</v>
      </c>
      <c r="J8" s="80">
        <f t="shared" si="0"/>
        <v>0</v>
      </c>
      <c r="K8" s="80">
        <f t="shared" si="0"/>
        <v>0</v>
      </c>
      <c r="L8" s="80">
        <f t="shared" si="0"/>
        <v>0</v>
      </c>
      <c r="M8" s="80">
        <f t="shared" si="0"/>
        <v>0</v>
      </c>
      <c r="N8" s="80">
        <f t="shared" si="0"/>
        <v>0</v>
      </c>
      <c r="O8" s="80">
        <f t="shared" si="0"/>
        <v>0</v>
      </c>
      <c r="P8" s="80">
        <f>3*P7</f>
        <v>0</v>
      </c>
      <c r="Q8" s="80">
        <f t="shared" ref="Q8:V8" si="1">3*Q7</f>
        <v>0.44399999999999995</v>
      </c>
      <c r="R8" s="80">
        <f t="shared" si="1"/>
        <v>0</v>
      </c>
      <c r="S8" s="77">
        <f t="shared" si="1"/>
        <v>0</v>
      </c>
      <c r="T8" s="81">
        <f t="shared" si="1"/>
        <v>0.60000000000000009</v>
      </c>
      <c r="U8" s="77">
        <f t="shared" si="1"/>
        <v>0</v>
      </c>
      <c r="V8" s="77">
        <f t="shared" si="1"/>
        <v>0</v>
      </c>
    </row>
    <row r="9" spans="1:22" s="2" customFormat="1" ht="16.5" thickBot="1" x14ac:dyDescent="0.3">
      <c r="A9" s="10"/>
      <c r="B9" s="47" t="s">
        <v>13</v>
      </c>
      <c r="C9" s="27"/>
      <c r="D9" s="85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4"/>
    </row>
    <row r="10" spans="1:22" s="2" customFormat="1" ht="16.5" thickBot="1" x14ac:dyDescent="0.3">
      <c r="A10" s="10">
        <v>4</v>
      </c>
      <c r="B10" s="21" t="s">
        <v>0</v>
      </c>
      <c r="C10" s="27" t="s">
        <v>5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0.14799999999999999</v>
      </c>
      <c r="R10" s="45">
        <v>0</v>
      </c>
      <c r="S10" s="62">
        <v>0</v>
      </c>
      <c r="T10" s="37">
        <v>0.2</v>
      </c>
      <c r="U10" s="62">
        <v>0</v>
      </c>
      <c r="V10" s="62">
        <v>0</v>
      </c>
    </row>
    <row r="11" spans="1:22" s="2" customFormat="1" ht="16.5" thickBot="1" x14ac:dyDescent="0.3">
      <c r="A11" s="11">
        <v>5</v>
      </c>
      <c r="B11" s="21" t="s">
        <v>17</v>
      </c>
      <c r="C11" s="27" t="s">
        <v>15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f>3*Q10</f>
        <v>0.44399999999999995</v>
      </c>
      <c r="R11" s="30">
        <f>3*R10</f>
        <v>0</v>
      </c>
      <c r="S11" s="61">
        <f t="shared" ref="S11:U11" si="2">3*S10</f>
        <v>0</v>
      </c>
      <c r="T11" s="49">
        <f t="shared" si="2"/>
        <v>0.60000000000000009</v>
      </c>
      <c r="U11" s="61">
        <f t="shared" si="2"/>
        <v>0</v>
      </c>
      <c r="V11" s="61">
        <f t="shared" ref="V11" si="3">3*V10</f>
        <v>0</v>
      </c>
    </row>
    <row r="12" spans="1:22" s="2" customFormat="1" ht="16.5" thickBot="1" x14ac:dyDescent="0.3">
      <c r="A12" s="10">
        <v>6</v>
      </c>
      <c r="B12" s="15" t="s">
        <v>18</v>
      </c>
      <c r="C12" s="27" t="s">
        <v>15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61">
        <v>0</v>
      </c>
      <c r="T12" s="61">
        <v>0</v>
      </c>
      <c r="U12" s="61">
        <v>0</v>
      </c>
      <c r="V12" s="61">
        <v>0</v>
      </c>
    </row>
    <row r="13" spans="1:22" s="2" customFormat="1" ht="16.5" thickBot="1" x14ac:dyDescent="0.3">
      <c r="A13" s="10">
        <v>7</v>
      </c>
      <c r="B13" s="14" t="s">
        <v>29</v>
      </c>
      <c r="C13" s="27" t="s">
        <v>15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61">
        <v>0</v>
      </c>
      <c r="T13" s="61">
        <v>0</v>
      </c>
      <c r="U13" s="61">
        <v>0</v>
      </c>
      <c r="V13" s="61">
        <v>0</v>
      </c>
    </row>
    <row r="14" spans="1:22" s="2" customFormat="1" ht="16.5" thickBot="1" x14ac:dyDescent="0.3">
      <c r="A14" s="10">
        <v>8</v>
      </c>
      <c r="B14" s="15" t="s">
        <v>30</v>
      </c>
      <c r="C14" s="27" t="s">
        <v>15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61">
        <v>0</v>
      </c>
      <c r="T14" s="61">
        <v>0</v>
      </c>
      <c r="U14" s="61">
        <v>0</v>
      </c>
      <c r="V14" s="61">
        <v>0</v>
      </c>
    </row>
    <row r="15" spans="1:22" s="2" customFormat="1" ht="16.5" thickBot="1" x14ac:dyDescent="0.3">
      <c r="A15" s="11">
        <v>9</v>
      </c>
      <c r="B15" s="14" t="s">
        <v>31</v>
      </c>
      <c r="C15" s="27" t="s">
        <v>5</v>
      </c>
      <c r="D15" s="37">
        <v>0</v>
      </c>
      <c r="E15" s="37">
        <v>0</v>
      </c>
      <c r="F15" s="37">
        <v>0</v>
      </c>
      <c r="G15" s="19">
        <v>1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62">
        <v>0</v>
      </c>
      <c r="T15" s="62">
        <v>0</v>
      </c>
      <c r="U15" s="62">
        <v>0</v>
      </c>
      <c r="V15" s="62">
        <v>0</v>
      </c>
    </row>
    <row r="16" spans="1:22" s="2" customFormat="1" ht="16.5" thickBot="1" x14ac:dyDescent="0.3">
      <c r="A16" s="10">
        <v>10</v>
      </c>
      <c r="B16" s="21" t="s">
        <v>32</v>
      </c>
      <c r="C16" s="27" t="s">
        <v>15</v>
      </c>
      <c r="D16" s="49">
        <f t="shared" ref="D16:P16" si="4">D15*0.6</f>
        <v>0</v>
      </c>
      <c r="E16" s="49">
        <f t="shared" si="4"/>
        <v>0</v>
      </c>
      <c r="F16" s="49">
        <f t="shared" si="4"/>
        <v>0</v>
      </c>
      <c r="G16" s="49">
        <f t="shared" si="4"/>
        <v>0.6</v>
      </c>
      <c r="H16" s="49">
        <f t="shared" si="4"/>
        <v>0</v>
      </c>
      <c r="I16" s="49">
        <f t="shared" si="4"/>
        <v>0</v>
      </c>
      <c r="J16" s="49">
        <f>J15*0.6</f>
        <v>0</v>
      </c>
      <c r="K16" s="49">
        <f t="shared" si="4"/>
        <v>0</v>
      </c>
      <c r="L16" s="49">
        <f t="shared" si="4"/>
        <v>0</v>
      </c>
      <c r="M16" s="49">
        <f t="shared" si="4"/>
        <v>0</v>
      </c>
      <c r="N16" s="49">
        <f t="shared" si="4"/>
        <v>0</v>
      </c>
      <c r="O16" s="49">
        <f t="shared" si="4"/>
        <v>0</v>
      </c>
      <c r="P16" s="49">
        <f t="shared" si="4"/>
        <v>0</v>
      </c>
      <c r="Q16" s="49">
        <f>Q15*0.6</f>
        <v>0</v>
      </c>
      <c r="R16" s="49">
        <f>R15*0.6</f>
        <v>0</v>
      </c>
      <c r="S16" s="61">
        <v>0</v>
      </c>
      <c r="T16" s="61">
        <v>0</v>
      </c>
      <c r="U16" s="61">
        <v>0</v>
      </c>
      <c r="V16" s="61">
        <v>0</v>
      </c>
    </row>
    <row r="17" spans="1:22" s="2" customFormat="1" ht="16.5" thickBot="1" x14ac:dyDescent="0.3">
      <c r="A17" s="10">
        <v>11</v>
      </c>
      <c r="B17" s="21" t="s">
        <v>33</v>
      </c>
      <c r="C17" s="27" t="s">
        <v>5</v>
      </c>
      <c r="D17" s="37">
        <f>D20+D22+D24+D26</f>
        <v>11.1</v>
      </c>
      <c r="E17" s="37">
        <v>13.9</v>
      </c>
      <c r="F17" s="37">
        <v>7.9</v>
      </c>
      <c r="G17" s="37">
        <v>3.8</v>
      </c>
      <c r="H17" s="37">
        <v>233.7</v>
      </c>
      <c r="I17" s="37">
        <v>227.7</v>
      </c>
      <c r="J17" s="37">
        <v>210.1</v>
      </c>
      <c r="K17" s="37">
        <v>163.80000000000001</v>
      </c>
      <c r="L17" s="37">
        <v>140.9</v>
      </c>
      <c r="M17" s="37">
        <v>115.1</v>
      </c>
      <c r="N17" s="37">
        <v>63.3</v>
      </c>
      <c r="O17" s="37">
        <v>51.5</v>
      </c>
      <c r="P17" s="37">
        <f>P20+P22+P24+P26</f>
        <v>41.199999999999996</v>
      </c>
      <c r="Q17" s="37">
        <f>Q20+Q22+Q24+Q26</f>
        <v>19.952000000000002</v>
      </c>
      <c r="R17" s="37">
        <v>13.3</v>
      </c>
      <c r="S17" s="62">
        <v>0</v>
      </c>
      <c r="T17" s="62">
        <v>0</v>
      </c>
      <c r="U17" s="62">
        <v>0</v>
      </c>
      <c r="V17" s="62">
        <v>0</v>
      </c>
    </row>
    <row r="18" spans="1:22" s="2" customFormat="1" ht="16.5" thickBot="1" x14ac:dyDescent="0.3">
      <c r="A18" s="11">
        <v>12</v>
      </c>
      <c r="B18" s="15" t="s">
        <v>19</v>
      </c>
      <c r="C18" s="27" t="s">
        <v>15</v>
      </c>
      <c r="D18" s="50">
        <f t="shared" ref="D18:N18" si="5">SUM(D21,D23,D25,D27)</f>
        <v>0.59550000000000003</v>
      </c>
      <c r="E18" s="50">
        <f t="shared" si="5"/>
        <v>1.2865</v>
      </c>
      <c r="F18" s="50">
        <f t="shared" si="5"/>
        <v>0.75350000000000006</v>
      </c>
      <c r="G18" s="50">
        <f t="shared" si="5"/>
        <v>0.41799999999999998</v>
      </c>
      <c r="H18" s="50">
        <f t="shared" si="5"/>
        <v>12.416499999999999</v>
      </c>
      <c r="I18" s="50">
        <f t="shared" si="5"/>
        <v>10.595000000000001</v>
      </c>
      <c r="J18" s="50">
        <f t="shared" si="5"/>
        <v>9.6325000000000003</v>
      </c>
      <c r="K18" s="50">
        <f t="shared" si="5"/>
        <v>8.3394999999999992</v>
      </c>
      <c r="L18" s="50">
        <f t="shared" si="5"/>
        <v>7.1684999999999999</v>
      </c>
      <c r="M18" s="50">
        <f t="shared" si="5"/>
        <v>5.7624999999999993</v>
      </c>
      <c r="N18" s="50">
        <f t="shared" si="5"/>
        <v>4.4990000000000006</v>
      </c>
      <c r="O18" s="50">
        <f t="shared" ref="O18:Q18" si="6">SUM(O21,O23,O25,O27)</f>
        <v>3.4540000000000006</v>
      </c>
      <c r="P18" s="50">
        <f t="shared" si="6"/>
        <v>2.6179999999999999</v>
      </c>
      <c r="Q18" s="50">
        <f t="shared" si="6"/>
        <v>1.0973600000000001</v>
      </c>
      <c r="R18" s="50">
        <f>SUM(R21,R23,R25,R27)</f>
        <v>0.73150000000000004</v>
      </c>
      <c r="S18" s="63">
        <f t="shared" ref="S18:U18" si="7">SUM(S21,S23,S25,S27)</f>
        <v>0</v>
      </c>
      <c r="T18" s="63">
        <f t="shared" si="7"/>
        <v>0</v>
      </c>
      <c r="U18" s="63">
        <f t="shared" si="7"/>
        <v>0</v>
      </c>
      <c r="V18" s="63">
        <f t="shared" ref="V18" si="8">SUM(V21,V23,V25,V27)</f>
        <v>0</v>
      </c>
    </row>
    <row r="19" spans="1:22" s="2" customFormat="1" ht="16.5" thickBot="1" x14ac:dyDescent="0.3">
      <c r="A19" s="10"/>
      <c r="B19" s="47" t="s">
        <v>4</v>
      </c>
      <c r="C19" s="27"/>
      <c r="D19" s="85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4"/>
    </row>
    <row r="20" spans="1:22" s="2" customFormat="1" ht="16.5" thickBot="1" x14ac:dyDescent="0.3">
      <c r="A20" s="9">
        <v>13</v>
      </c>
      <c r="B20" s="18" t="s">
        <v>20</v>
      </c>
      <c r="C20" s="27" t="s">
        <v>5</v>
      </c>
      <c r="D20" s="25">
        <v>0.2</v>
      </c>
      <c r="E20" s="25">
        <v>0.1</v>
      </c>
      <c r="F20" s="25">
        <v>0</v>
      </c>
      <c r="G20" s="25">
        <v>0</v>
      </c>
      <c r="H20" s="25">
        <v>3.8</v>
      </c>
      <c r="I20" s="25">
        <v>3.6</v>
      </c>
      <c r="J20" s="25">
        <v>3.4</v>
      </c>
      <c r="K20" s="25">
        <v>2.9</v>
      </c>
      <c r="L20" s="25">
        <v>2</v>
      </c>
      <c r="M20" s="25">
        <v>0.5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64">
        <v>0</v>
      </c>
      <c r="T20" s="64">
        <v>0</v>
      </c>
      <c r="U20" s="64">
        <v>0</v>
      </c>
      <c r="V20" s="64">
        <v>0</v>
      </c>
    </row>
    <row r="21" spans="1:22" s="2" customFormat="1" ht="16.5" thickBot="1" x14ac:dyDescent="0.3">
      <c r="A21" s="9">
        <v>14</v>
      </c>
      <c r="B21" s="18" t="s">
        <v>21</v>
      </c>
      <c r="C21" s="27" t="s">
        <v>15</v>
      </c>
      <c r="D21" s="31">
        <f>D20*0.04</f>
        <v>8.0000000000000002E-3</v>
      </c>
      <c r="E21" s="31">
        <f>E20*0.04</f>
        <v>4.0000000000000001E-3</v>
      </c>
      <c r="F21" s="31">
        <f>F20*0.04</f>
        <v>0</v>
      </c>
      <c r="G21" s="32">
        <v>0</v>
      </c>
      <c r="H21" s="31">
        <f t="shared" ref="H21:N21" si="9">H20*0.04</f>
        <v>0.152</v>
      </c>
      <c r="I21" s="31">
        <f t="shared" si="9"/>
        <v>0.14400000000000002</v>
      </c>
      <c r="J21" s="31">
        <f t="shared" si="9"/>
        <v>0.13600000000000001</v>
      </c>
      <c r="K21" s="31">
        <f t="shared" si="9"/>
        <v>0.11599999999999999</v>
      </c>
      <c r="L21" s="31">
        <f t="shared" si="9"/>
        <v>0.08</v>
      </c>
      <c r="M21" s="31">
        <f t="shared" si="9"/>
        <v>0.02</v>
      </c>
      <c r="N21" s="31">
        <f t="shared" si="9"/>
        <v>0</v>
      </c>
      <c r="O21" s="32">
        <v>0</v>
      </c>
      <c r="P21" s="32">
        <v>0</v>
      </c>
      <c r="Q21" s="32">
        <v>0</v>
      </c>
      <c r="R21" s="32">
        <v>0</v>
      </c>
      <c r="S21" s="65">
        <v>0</v>
      </c>
      <c r="T21" s="65">
        <v>0</v>
      </c>
      <c r="U21" s="65">
        <v>0</v>
      </c>
      <c r="V21" s="65">
        <v>0</v>
      </c>
    </row>
    <row r="22" spans="1:22" s="2" customFormat="1" ht="16.5" thickBot="1" x14ac:dyDescent="0.3">
      <c r="A22" s="9">
        <v>15</v>
      </c>
      <c r="B22" s="18" t="s">
        <v>22</v>
      </c>
      <c r="C22" s="27" t="s">
        <v>5</v>
      </c>
      <c r="D22" s="24">
        <v>10.1</v>
      </c>
      <c r="E22" s="26">
        <v>3.9</v>
      </c>
      <c r="F22" s="26">
        <v>2.1</v>
      </c>
      <c r="G22" s="26">
        <v>0</v>
      </c>
      <c r="H22" s="26">
        <v>145.19999999999999</v>
      </c>
      <c r="I22" s="26">
        <v>138.80000000000001</v>
      </c>
      <c r="J22" s="26">
        <v>123.1</v>
      </c>
      <c r="K22" s="26">
        <v>111.5</v>
      </c>
      <c r="L22" s="26">
        <v>97.2</v>
      </c>
      <c r="M22" s="26">
        <v>81.5</v>
      </c>
      <c r="N22" s="26">
        <v>44.8</v>
      </c>
      <c r="O22" s="26">
        <v>40.200000000000003</v>
      </c>
      <c r="P22" s="26">
        <v>34.799999999999997</v>
      </c>
      <c r="Q22" s="26">
        <v>19.952000000000002</v>
      </c>
      <c r="R22" s="26">
        <v>13.3</v>
      </c>
      <c r="S22" s="66">
        <v>0</v>
      </c>
      <c r="T22" s="66">
        <v>0</v>
      </c>
      <c r="U22" s="66">
        <v>0</v>
      </c>
      <c r="V22" s="66">
        <v>0</v>
      </c>
    </row>
    <row r="23" spans="1:22" s="2" customFormat="1" ht="16.5" thickBot="1" x14ac:dyDescent="0.3">
      <c r="A23" s="9">
        <v>16</v>
      </c>
      <c r="B23" s="18" t="s">
        <v>23</v>
      </c>
      <c r="C23" s="27" t="s">
        <v>15</v>
      </c>
      <c r="D23" s="32">
        <f t="shared" ref="D23:O23" si="10">D22*0.055</f>
        <v>0.55549999999999999</v>
      </c>
      <c r="E23" s="33">
        <f t="shared" si="10"/>
        <v>0.2145</v>
      </c>
      <c r="F23" s="33">
        <f t="shared" si="10"/>
        <v>0.11550000000000001</v>
      </c>
      <c r="G23" s="33">
        <f t="shared" si="10"/>
        <v>0</v>
      </c>
      <c r="H23" s="33">
        <f t="shared" si="10"/>
        <v>7.9859999999999998</v>
      </c>
      <c r="I23" s="33">
        <f t="shared" si="10"/>
        <v>7.6340000000000003</v>
      </c>
      <c r="J23" s="33">
        <f t="shared" si="10"/>
        <v>6.7704999999999993</v>
      </c>
      <c r="K23" s="33">
        <f t="shared" si="10"/>
        <v>6.1325000000000003</v>
      </c>
      <c r="L23" s="33">
        <f t="shared" si="10"/>
        <v>5.3460000000000001</v>
      </c>
      <c r="M23" s="33">
        <f t="shared" si="10"/>
        <v>4.4824999999999999</v>
      </c>
      <c r="N23" s="33">
        <f t="shared" si="10"/>
        <v>2.464</v>
      </c>
      <c r="O23" s="33">
        <f t="shared" si="10"/>
        <v>2.2110000000000003</v>
      </c>
      <c r="P23" s="33">
        <f>P22*0.055</f>
        <v>1.9139999999999999</v>
      </c>
      <c r="Q23" s="33">
        <f>Q22*0.055</f>
        <v>1.0973600000000001</v>
      </c>
      <c r="R23" s="33">
        <f>R22*0.055</f>
        <v>0.73150000000000004</v>
      </c>
      <c r="S23" s="67">
        <f t="shared" ref="S23:U23" si="11">S22*0.055</f>
        <v>0</v>
      </c>
      <c r="T23" s="67">
        <f t="shared" si="11"/>
        <v>0</v>
      </c>
      <c r="U23" s="67">
        <f t="shared" si="11"/>
        <v>0</v>
      </c>
      <c r="V23" s="67">
        <f t="shared" ref="V23" si="12">V22*0.055</f>
        <v>0</v>
      </c>
    </row>
    <row r="24" spans="1:22" s="2" customFormat="1" ht="16.5" thickBot="1" x14ac:dyDescent="0.3">
      <c r="A24" s="9">
        <v>17</v>
      </c>
      <c r="B24" s="18" t="s">
        <v>24</v>
      </c>
      <c r="C24" s="27" t="s">
        <v>5</v>
      </c>
      <c r="D24" s="24">
        <v>0</v>
      </c>
      <c r="E24" s="24">
        <v>9.6</v>
      </c>
      <c r="F24" s="24">
        <v>5.8</v>
      </c>
      <c r="G24" s="24">
        <v>3.8</v>
      </c>
      <c r="H24" s="24">
        <v>33.06</v>
      </c>
      <c r="I24" s="24">
        <v>63.4</v>
      </c>
      <c r="J24" s="24">
        <v>63.3</v>
      </c>
      <c r="K24" s="24">
        <v>32.1</v>
      </c>
      <c r="L24" s="24">
        <v>27.2</v>
      </c>
      <c r="M24" s="24">
        <v>24.9</v>
      </c>
      <c r="N24" s="24">
        <v>18.5</v>
      </c>
      <c r="O24" s="24">
        <v>11.3</v>
      </c>
      <c r="P24" s="24">
        <v>6.4</v>
      </c>
      <c r="Q24" s="24">
        <v>0</v>
      </c>
      <c r="R24" s="24">
        <v>0</v>
      </c>
      <c r="S24" s="68">
        <v>0</v>
      </c>
      <c r="T24" s="68">
        <v>0</v>
      </c>
      <c r="U24" s="68">
        <v>0</v>
      </c>
      <c r="V24" s="68">
        <v>0</v>
      </c>
    </row>
    <row r="25" spans="1:22" s="2" customFormat="1" ht="16.5" thickBot="1" x14ac:dyDescent="0.3">
      <c r="A25" s="9">
        <v>18</v>
      </c>
      <c r="B25" s="17" t="s">
        <v>25</v>
      </c>
      <c r="C25" s="27" t="s">
        <v>15</v>
      </c>
      <c r="D25" s="32">
        <v>0</v>
      </c>
      <c r="E25" s="32">
        <f>E24*0.11</f>
        <v>1.056</v>
      </c>
      <c r="F25" s="32">
        <f>F24*0.11</f>
        <v>0.63800000000000001</v>
      </c>
      <c r="G25" s="32">
        <f>G24*0.11</f>
        <v>0.41799999999999998</v>
      </c>
      <c r="H25" s="34">
        <v>1.1000000000000001</v>
      </c>
      <c r="I25" s="34">
        <v>1.4</v>
      </c>
      <c r="J25" s="34">
        <v>1.4</v>
      </c>
      <c r="K25" s="34">
        <v>0.96</v>
      </c>
      <c r="L25" s="34">
        <v>0.8</v>
      </c>
      <c r="M25" s="34">
        <v>0.72699999999999998</v>
      </c>
      <c r="N25" s="34">
        <f>N24*0.11</f>
        <v>2.0350000000000001</v>
      </c>
      <c r="O25" s="32">
        <f>O24*0.11</f>
        <v>1.2430000000000001</v>
      </c>
      <c r="P25" s="32">
        <f>P24*0.11</f>
        <v>0.70400000000000007</v>
      </c>
      <c r="Q25" s="32">
        <f>Q24*0.11</f>
        <v>0</v>
      </c>
      <c r="R25" s="32">
        <f>R24*0.11</f>
        <v>0</v>
      </c>
      <c r="S25" s="65">
        <v>0</v>
      </c>
      <c r="T25" s="65">
        <v>0</v>
      </c>
      <c r="U25" s="65">
        <v>0</v>
      </c>
      <c r="V25" s="65">
        <v>0</v>
      </c>
    </row>
    <row r="26" spans="1:22" s="2" customFormat="1" ht="16.5" thickBot="1" x14ac:dyDescent="0.3">
      <c r="A26" s="9">
        <v>19</v>
      </c>
      <c r="B26" s="17" t="s">
        <v>26</v>
      </c>
      <c r="C26" s="27" t="s">
        <v>5</v>
      </c>
      <c r="D26" s="26">
        <v>0.8</v>
      </c>
      <c r="E26" s="26">
        <v>0.3</v>
      </c>
      <c r="F26" s="26">
        <v>0</v>
      </c>
      <c r="G26" s="24">
        <v>0</v>
      </c>
      <c r="H26" s="26">
        <v>48.9</v>
      </c>
      <c r="I26" s="26">
        <v>21.8</v>
      </c>
      <c r="J26" s="26">
        <v>20.399999999999999</v>
      </c>
      <c r="K26" s="26">
        <v>17.399999999999999</v>
      </c>
      <c r="L26" s="26">
        <v>14.5</v>
      </c>
      <c r="M26" s="26">
        <v>8.1999999999999993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68">
        <v>0</v>
      </c>
      <c r="T26" s="68">
        <v>0</v>
      </c>
      <c r="U26" s="68">
        <v>0</v>
      </c>
      <c r="V26" s="68">
        <v>0</v>
      </c>
    </row>
    <row r="27" spans="1:22" s="2" customFormat="1" ht="16.5" thickBot="1" x14ac:dyDescent="0.3">
      <c r="A27" s="10">
        <v>20</v>
      </c>
      <c r="B27" s="48" t="s">
        <v>27</v>
      </c>
      <c r="C27" s="27" t="s">
        <v>15</v>
      </c>
      <c r="D27" s="35">
        <f>D26*0.04</f>
        <v>3.2000000000000001E-2</v>
      </c>
      <c r="E27" s="35">
        <f>E26*0.04</f>
        <v>1.2E-2</v>
      </c>
      <c r="F27" s="35">
        <f>F26*0.04</f>
        <v>0</v>
      </c>
      <c r="G27" s="32">
        <v>0</v>
      </c>
      <c r="H27" s="35">
        <f t="shared" ref="H27:M27" si="13">H26*0.065</f>
        <v>3.1785000000000001</v>
      </c>
      <c r="I27" s="35">
        <f t="shared" si="13"/>
        <v>1.417</v>
      </c>
      <c r="J27" s="35">
        <f t="shared" si="13"/>
        <v>1.3259999999999998</v>
      </c>
      <c r="K27" s="35">
        <f t="shared" si="13"/>
        <v>1.131</v>
      </c>
      <c r="L27" s="35">
        <f t="shared" si="13"/>
        <v>0.9425</v>
      </c>
      <c r="M27" s="35">
        <f t="shared" si="13"/>
        <v>0.53299999999999992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65">
        <v>0</v>
      </c>
      <c r="T27" s="65">
        <v>0</v>
      </c>
      <c r="U27" s="65">
        <v>0</v>
      </c>
      <c r="V27" s="65">
        <v>0</v>
      </c>
    </row>
    <row r="28" spans="1:22" s="2" customFormat="1" ht="19.5" customHeight="1" thickBot="1" x14ac:dyDescent="0.3">
      <c r="A28" s="9">
        <v>21</v>
      </c>
      <c r="B28" s="28" t="s">
        <v>40</v>
      </c>
      <c r="C28" s="27" t="s">
        <v>5</v>
      </c>
      <c r="D28" s="44">
        <f>D6+D7+D12+D13+D14+D15+D17</f>
        <v>11.1</v>
      </c>
      <c r="E28" s="44">
        <f t="shared" ref="E28:J28" si="14">E6+E7+E12+E13+E14+E15+E17</f>
        <v>13.9</v>
      </c>
      <c r="F28" s="44">
        <f t="shared" si="14"/>
        <v>7.9</v>
      </c>
      <c r="G28" s="44">
        <f t="shared" si="14"/>
        <v>4.8</v>
      </c>
      <c r="H28" s="44">
        <f t="shared" si="14"/>
        <v>233.7</v>
      </c>
      <c r="I28" s="44">
        <f t="shared" si="14"/>
        <v>227.7</v>
      </c>
      <c r="J28" s="44">
        <f t="shared" si="14"/>
        <v>210.1</v>
      </c>
      <c r="K28" s="44">
        <f t="shared" ref="K28:P28" si="15">K6+K7+K12+K13+K14+K15+K17</f>
        <v>163.80000000000001</v>
      </c>
      <c r="L28" s="44">
        <f t="shared" si="15"/>
        <v>140.9</v>
      </c>
      <c r="M28" s="44">
        <f t="shared" si="15"/>
        <v>115.1</v>
      </c>
      <c r="N28" s="44">
        <f t="shared" si="15"/>
        <v>63.3</v>
      </c>
      <c r="O28" s="44">
        <f t="shared" si="15"/>
        <v>51.5</v>
      </c>
      <c r="P28" s="44">
        <f t="shared" si="15"/>
        <v>41.199999999999996</v>
      </c>
      <c r="Q28" s="44">
        <f>Q6+Q12+Q13+Q14+Q15+Q17</f>
        <v>19.952000000000002</v>
      </c>
      <c r="R28" s="44">
        <f>R6+R12+R13+R14+R15</f>
        <v>0</v>
      </c>
      <c r="S28" s="69">
        <f t="shared" ref="S28:U28" si="16">S6+S7+S12+S13+S14+S15+S17</f>
        <v>0</v>
      </c>
      <c r="T28" s="69">
        <f>T6+T12+T13+T14+T15+T17</f>
        <v>0</v>
      </c>
      <c r="U28" s="69">
        <f t="shared" si="16"/>
        <v>0</v>
      </c>
      <c r="V28" s="69">
        <f t="shared" ref="V28" si="17">V6+V7+V12+V13+V14+V15+V17</f>
        <v>0</v>
      </c>
    </row>
    <row r="29" spans="1:22" s="2" customFormat="1" ht="20.25" customHeight="1" thickBot="1" x14ac:dyDescent="0.3">
      <c r="A29" s="9">
        <v>22</v>
      </c>
      <c r="B29" s="22" t="s">
        <v>40</v>
      </c>
      <c r="C29" s="39" t="s">
        <v>15</v>
      </c>
      <c r="D29" s="36">
        <f t="shared" ref="D29:P29" si="18">SUM(D8,D16,D18)</f>
        <v>0.59550000000000003</v>
      </c>
      <c r="E29" s="36">
        <f t="shared" si="18"/>
        <v>1.2865</v>
      </c>
      <c r="F29" s="36">
        <f t="shared" si="18"/>
        <v>0.75350000000000006</v>
      </c>
      <c r="G29" s="36">
        <f t="shared" si="18"/>
        <v>1.018</v>
      </c>
      <c r="H29" s="36">
        <f t="shared" si="18"/>
        <v>12.416499999999999</v>
      </c>
      <c r="I29" s="36">
        <f t="shared" si="18"/>
        <v>10.595000000000001</v>
      </c>
      <c r="J29" s="36">
        <f t="shared" si="18"/>
        <v>9.6325000000000003</v>
      </c>
      <c r="K29" s="36">
        <f t="shared" si="18"/>
        <v>8.3394999999999992</v>
      </c>
      <c r="L29" s="36">
        <f t="shared" si="18"/>
        <v>7.1684999999999999</v>
      </c>
      <c r="M29" s="36">
        <f t="shared" si="18"/>
        <v>5.7624999999999993</v>
      </c>
      <c r="N29" s="36">
        <f t="shared" si="18"/>
        <v>4.4990000000000006</v>
      </c>
      <c r="O29" s="36">
        <f t="shared" si="18"/>
        <v>3.4540000000000006</v>
      </c>
      <c r="P29" s="36">
        <f t="shared" si="18"/>
        <v>2.6179999999999999</v>
      </c>
      <c r="Q29" s="36">
        <f>SUM(Q16,Q18)</f>
        <v>1.0973600000000001</v>
      </c>
      <c r="R29" s="36">
        <f>SUM(R8,R16)</f>
        <v>0</v>
      </c>
      <c r="S29" s="70">
        <f t="shared" ref="S29:U29" si="19">SUM(S8,S16,S18)</f>
        <v>0</v>
      </c>
      <c r="T29" s="70">
        <f>SUM(T16,T18)</f>
        <v>0</v>
      </c>
      <c r="U29" s="70">
        <f t="shared" si="19"/>
        <v>0</v>
      </c>
      <c r="V29" s="70">
        <f t="shared" ref="V29" si="20">SUM(V8,V16,V18)</f>
        <v>0</v>
      </c>
    </row>
    <row r="30" spans="1:22" s="40" customFormat="1" ht="36" customHeight="1" thickBot="1" x14ac:dyDescent="0.3">
      <c r="A30" s="10">
        <v>23</v>
      </c>
      <c r="B30" s="21" t="s">
        <v>42</v>
      </c>
      <c r="C30" s="27" t="s">
        <v>15</v>
      </c>
      <c r="D30" s="16">
        <v>32.5</v>
      </c>
      <c r="E30" s="16">
        <v>32.5</v>
      </c>
      <c r="F30" s="16">
        <v>32.5</v>
      </c>
      <c r="G30" s="16">
        <v>32.5</v>
      </c>
      <c r="H30" s="16">
        <v>32.5</v>
      </c>
      <c r="I30" s="16">
        <v>12.5</v>
      </c>
      <c r="J30" s="16">
        <v>12.5</v>
      </c>
      <c r="K30" s="16">
        <v>12.5</v>
      </c>
      <c r="L30" s="16">
        <v>12.5</v>
      </c>
      <c r="M30" s="16">
        <v>12.5</v>
      </c>
      <c r="N30" s="38">
        <v>5</v>
      </c>
      <c r="O30" s="38">
        <v>5</v>
      </c>
      <c r="P30" s="38">
        <v>5</v>
      </c>
      <c r="Q30" s="38">
        <v>5</v>
      </c>
      <c r="R30" s="38">
        <v>5</v>
      </c>
      <c r="S30" s="38">
        <v>0.25</v>
      </c>
      <c r="T30" s="38">
        <v>0.25</v>
      </c>
      <c r="U30" s="38">
        <v>0.25</v>
      </c>
      <c r="V30" s="75">
        <v>0.25</v>
      </c>
    </row>
    <row r="31" spans="1:22" ht="16.5" thickBot="1" x14ac:dyDescent="0.3">
      <c r="A31" s="12"/>
      <c r="B31" s="8"/>
      <c r="C31" s="8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</row>
    <row r="32" spans="1:22" ht="15.75" x14ac:dyDescent="0.25">
      <c r="A32" s="12"/>
      <c r="B32" s="73" t="s">
        <v>39</v>
      </c>
      <c r="C32" s="58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7"/>
      <c r="S32" s="57"/>
      <c r="T32" s="57"/>
      <c r="U32" s="57"/>
      <c r="V32" s="57"/>
    </row>
    <row r="33" spans="2:22" ht="15.75" x14ac:dyDescent="0.25">
      <c r="B33" s="54" t="s">
        <v>6</v>
      </c>
      <c r="C33" s="59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7"/>
      <c r="S33" s="57"/>
      <c r="T33" s="57"/>
      <c r="U33" s="57"/>
      <c r="V33" s="57"/>
    </row>
    <row r="34" spans="2:22" ht="15.75" x14ac:dyDescent="0.25">
      <c r="B34" s="74" t="s">
        <v>28</v>
      </c>
      <c r="C34" s="59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7"/>
      <c r="S34" s="57"/>
      <c r="T34" s="57"/>
      <c r="U34" s="57"/>
      <c r="V34" s="57"/>
    </row>
    <row r="35" spans="2:22" ht="15.75" thickBot="1" x14ac:dyDescent="0.3">
      <c r="B35" s="56" t="s">
        <v>41</v>
      </c>
      <c r="C35" s="60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</row>
    <row r="36" spans="2:22" ht="15.75" x14ac:dyDescent="0.25">
      <c r="B36" s="3"/>
      <c r="C36" s="3"/>
      <c r="G36" s="29"/>
      <c r="H36" s="29"/>
      <c r="I36" s="29"/>
      <c r="J36" s="29"/>
      <c r="K36" s="29"/>
      <c r="L36" s="29"/>
      <c r="M36" s="29"/>
      <c r="N36" s="29"/>
      <c r="O36" s="29"/>
    </row>
    <row r="37" spans="2:22" ht="15.75" x14ac:dyDescent="0.25">
      <c r="B37" s="53" t="s">
        <v>12</v>
      </c>
      <c r="C37" s="3"/>
    </row>
    <row r="38" spans="2:22" x14ac:dyDescent="0.25">
      <c r="B38" s="1" t="s">
        <v>7</v>
      </c>
    </row>
    <row r="95" spans="2:3" x14ac:dyDescent="0.25">
      <c r="B95" s="4"/>
      <c r="C95" s="4"/>
    </row>
    <row r="96" spans="2:3" x14ac:dyDescent="0.25">
      <c r="B96" s="4"/>
      <c r="C96" s="4"/>
    </row>
    <row r="97" spans="2:3" x14ac:dyDescent="0.25">
      <c r="B97" s="4"/>
      <c r="C97" s="4"/>
    </row>
    <row r="98" spans="2:3" x14ac:dyDescent="0.25">
      <c r="B98" s="4"/>
      <c r="C98" s="4"/>
    </row>
    <row r="99" spans="2:3" x14ac:dyDescent="0.25">
      <c r="B99" s="4"/>
      <c r="C99" s="4"/>
    </row>
  </sheetData>
  <mergeCells count="4">
    <mergeCell ref="B1:V1"/>
    <mergeCell ref="D19:V19"/>
    <mergeCell ref="D9:V9"/>
    <mergeCell ref="N4:V4"/>
  </mergeCells>
  <pageMargins left="0.15748031496062992" right="0.19685039370078741" top="0.78740157480314965" bottom="0.78740157480314965" header="0.31496062992125984" footer="0.31496062992125984"/>
  <pageSetup paperSize="9" scale="55" orientation="landscape" r:id="rId1"/>
  <ignoredErrors>
    <ignoredError sqref="K23:O23 I23:J23 E23:H23 D27:F2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Normal="100" workbookViewId="0">
      <selection activeCell="C17" sqref="C17"/>
    </sheetView>
  </sheetViews>
  <sheetFormatPr defaultRowHeight="15" x14ac:dyDescent="0.25"/>
  <cols>
    <col min="1" max="1" width="16.28515625" customWidth="1"/>
  </cols>
  <sheetData>
    <row r="1" spans="1:10" ht="15.75" x14ac:dyDescent="0.25">
      <c r="A1" s="93" t="s">
        <v>8</v>
      </c>
      <c r="B1" s="93"/>
      <c r="C1" s="93"/>
      <c r="D1" s="93"/>
      <c r="E1" s="93"/>
      <c r="F1" s="93"/>
      <c r="G1" s="93"/>
      <c r="H1" s="93"/>
    </row>
    <row r="2" spans="1:10" ht="20.25" customHeight="1" x14ac:dyDescent="0.25">
      <c r="A2" s="94" t="s">
        <v>1</v>
      </c>
      <c r="B2" s="94"/>
      <c r="C2" s="94"/>
      <c r="D2" s="94"/>
      <c r="E2" s="94"/>
      <c r="F2" s="94"/>
      <c r="G2" s="94"/>
      <c r="H2" s="94"/>
      <c r="I2" s="51"/>
      <c r="J2" s="51"/>
    </row>
    <row r="3" spans="1:10" ht="25.5" customHeight="1" x14ac:dyDescent="0.25">
      <c r="A3" s="95" t="s">
        <v>44</v>
      </c>
      <c r="B3" s="95"/>
      <c r="C3" s="95"/>
      <c r="D3" s="95"/>
      <c r="E3" s="95"/>
      <c r="F3" s="95"/>
      <c r="G3" s="95"/>
      <c r="H3" s="95"/>
    </row>
    <row r="4" spans="1:10" ht="15.75" x14ac:dyDescent="0.25">
      <c r="A4" s="96" t="s">
        <v>37</v>
      </c>
      <c r="B4" s="96"/>
      <c r="C4" s="96"/>
      <c r="D4" s="96"/>
      <c r="E4" s="96"/>
      <c r="F4" s="96"/>
      <c r="G4" s="96"/>
      <c r="H4" s="96"/>
    </row>
    <row r="5" spans="1:10" ht="35.25" customHeight="1" x14ac:dyDescent="0.25">
      <c r="A5" s="97" t="s">
        <v>34</v>
      </c>
      <c r="B5" s="97"/>
      <c r="C5" s="97"/>
      <c r="D5" s="97"/>
      <c r="E5" s="97"/>
      <c r="F5" s="97"/>
      <c r="G5" s="97"/>
      <c r="H5" s="97"/>
    </row>
    <row r="6" spans="1:10" x14ac:dyDescent="0.25">
      <c r="A6" s="71"/>
      <c r="B6" s="71"/>
      <c r="C6" s="71"/>
      <c r="D6" s="71"/>
      <c r="E6" s="71"/>
      <c r="F6" s="71"/>
      <c r="G6" s="71"/>
      <c r="H6" s="71"/>
    </row>
    <row r="7" spans="1:10" ht="15.75" x14ac:dyDescent="0.25">
      <c r="A7" s="92" t="s">
        <v>9</v>
      </c>
      <c r="B7" s="92"/>
      <c r="C7" s="92"/>
      <c r="D7" s="92"/>
      <c r="E7" s="92"/>
      <c r="F7" s="92"/>
      <c r="G7" s="92"/>
      <c r="H7" s="92"/>
    </row>
    <row r="8" spans="1:10" ht="84" customHeight="1" x14ac:dyDescent="0.25">
      <c r="A8" s="89" t="s">
        <v>35</v>
      </c>
      <c r="B8" s="89"/>
      <c r="C8" s="89"/>
      <c r="D8" s="89"/>
      <c r="E8" s="89"/>
      <c r="F8" s="89"/>
      <c r="G8" s="89"/>
      <c r="H8" s="89"/>
    </row>
    <row r="9" spans="1:10" x14ac:dyDescent="0.25">
      <c r="A9" s="72"/>
      <c r="B9" s="72"/>
      <c r="C9" s="72"/>
      <c r="D9" s="72"/>
      <c r="E9" s="72"/>
      <c r="F9" s="72"/>
      <c r="G9" s="72"/>
      <c r="H9" s="72"/>
    </row>
    <row r="10" spans="1:10" ht="15.75" x14ac:dyDescent="0.25">
      <c r="A10" s="90" t="s">
        <v>10</v>
      </c>
      <c r="B10" s="90"/>
      <c r="C10" s="90"/>
      <c r="D10" s="90"/>
      <c r="E10" s="90"/>
      <c r="F10" s="90"/>
      <c r="G10" s="90"/>
      <c r="H10" s="90"/>
    </row>
    <row r="11" spans="1:10" ht="73.5" customHeight="1" x14ac:dyDescent="0.25">
      <c r="A11" s="89" t="s">
        <v>38</v>
      </c>
      <c r="B11" s="91"/>
      <c r="C11" s="91"/>
      <c r="D11" s="91"/>
      <c r="E11" s="91"/>
      <c r="F11" s="91"/>
      <c r="G11" s="91"/>
      <c r="H11" s="91"/>
    </row>
    <row r="12" spans="1:10" x14ac:dyDescent="0.25">
      <c r="A12" s="71"/>
      <c r="B12" s="71"/>
      <c r="C12" s="71"/>
      <c r="D12" s="71"/>
      <c r="E12" s="71"/>
      <c r="F12" s="71"/>
      <c r="G12" s="71"/>
      <c r="H12" s="71"/>
    </row>
    <row r="13" spans="1:10" ht="15.75" x14ac:dyDescent="0.25">
      <c r="A13" s="90" t="s">
        <v>11</v>
      </c>
      <c r="B13" s="90"/>
      <c r="C13" s="90"/>
      <c r="D13" s="90"/>
      <c r="E13" s="90"/>
      <c r="F13" s="90"/>
      <c r="G13" s="90"/>
      <c r="H13" s="90"/>
    </row>
    <row r="14" spans="1:10" ht="43.5" customHeight="1" x14ac:dyDescent="0.25">
      <c r="A14" s="89" t="s">
        <v>36</v>
      </c>
      <c r="B14" s="89"/>
      <c r="C14" s="89"/>
      <c r="D14" s="89"/>
      <c r="E14" s="89"/>
      <c r="F14" s="89"/>
      <c r="G14" s="89"/>
      <c r="H14" s="89"/>
    </row>
    <row r="15" spans="1:10" x14ac:dyDescent="0.25">
      <c r="B15" s="52"/>
    </row>
  </sheetData>
  <mergeCells count="11">
    <mergeCell ref="A1:H1"/>
    <mergeCell ref="A2:H2"/>
    <mergeCell ref="A3:H3"/>
    <mergeCell ref="A4:H4"/>
    <mergeCell ref="A5:H5"/>
    <mergeCell ref="A14:H14"/>
    <mergeCell ref="A10:H10"/>
    <mergeCell ref="A11:H11"/>
    <mergeCell ref="A13:H13"/>
    <mergeCell ref="A7:H7"/>
    <mergeCell ref="A8:H8"/>
  </mergeCells>
  <pageMargins left="1.1811023622047245" right="0.2" top="0.74803149606299213" bottom="0.4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A-3</vt:lpstr>
      <vt:lpstr>Метаданыя</vt:lpstr>
      <vt:lpstr>'A-3'!Область_печати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Леднева Юлия Сергеевна</cp:lastModifiedBy>
  <cp:lastPrinted>2024-07-02T11:51:47Z</cp:lastPrinted>
  <dcterms:created xsi:type="dcterms:W3CDTF">2011-05-01T09:55:58Z</dcterms:created>
  <dcterms:modified xsi:type="dcterms:W3CDTF">2024-07-08T08:14:56Z</dcterms:modified>
</cp:coreProperties>
</file>