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855" yWindow="15" windowWidth="12810" windowHeight="12405" activeTab="1"/>
  </bookViews>
  <sheets>
    <sheet name="A-3" sheetId="5" r:id="rId1"/>
    <sheet name="Metadata" sheetId="6" r:id="rId2"/>
  </sheets>
  <definedNames>
    <definedName name="_xlnm.Print_Area" localSheetId="0">'A-3'!$A$1:$W$40</definedName>
  </definedNames>
  <calcPr calcId="145621" iterateDelta="1E-4"/>
  <customWorkbookViews>
    <customWorkbookView name="Robin Rieprich - Personal View" guid="{046F0742-D596-40DB-8983-F88571492A4C}" mergeInterval="0" personalView="1" maximized="1" windowWidth="1596" windowHeight="975" activeSheetId="3"/>
  </customWorkbookViews>
</workbook>
</file>

<file path=xl/calcChain.xml><?xml version="1.0" encoding="utf-8"?>
<calcChain xmlns="http://schemas.openxmlformats.org/spreadsheetml/2006/main">
  <c r="W29" i="5" l="1"/>
  <c r="W28" i="5"/>
  <c r="W26" i="5"/>
  <c r="W24" i="5"/>
  <c r="W22" i="5"/>
  <c r="W19" i="5" s="1"/>
  <c r="W17" i="5"/>
  <c r="W12" i="5"/>
  <c r="W9" i="5"/>
  <c r="W30" i="5" l="1"/>
  <c r="R30" i="5"/>
  <c r="V29" i="5"/>
  <c r="U29" i="5"/>
  <c r="T29" i="5"/>
  <c r="S29" i="5"/>
  <c r="R29" i="5"/>
  <c r="O29" i="5"/>
  <c r="N29" i="5"/>
  <c r="M29" i="5"/>
  <c r="L29" i="5"/>
  <c r="K29" i="5"/>
  <c r="J29" i="5"/>
  <c r="I29" i="5"/>
  <c r="H29" i="5"/>
  <c r="G29" i="5"/>
  <c r="F29" i="5"/>
  <c r="E29" i="5"/>
  <c r="V28" i="5"/>
  <c r="U28" i="5"/>
  <c r="T28" i="5"/>
  <c r="S28" i="5"/>
  <c r="R28" i="5"/>
  <c r="Q28" i="5"/>
  <c r="P28" i="5"/>
  <c r="O28" i="5"/>
  <c r="N28" i="5"/>
  <c r="M28" i="5"/>
  <c r="L28" i="5"/>
  <c r="K28" i="5"/>
  <c r="J28" i="5"/>
  <c r="I28" i="5"/>
  <c r="H28" i="5"/>
  <c r="F28" i="5"/>
  <c r="E28" i="5"/>
  <c r="D28" i="5"/>
  <c r="V26" i="5"/>
  <c r="U26" i="5"/>
  <c r="T26" i="5"/>
  <c r="S26" i="5"/>
  <c r="R26" i="5"/>
  <c r="Q26" i="5"/>
  <c r="P26" i="5"/>
  <c r="O26" i="5"/>
  <c r="N26" i="5"/>
  <c r="G26" i="5"/>
  <c r="F26" i="5"/>
  <c r="E26" i="5"/>
  <c r="V24" i="5"/>
  <c r="U24" i="5"/>
  <c r="T24" i="5"/>
  <c r="S24" i="5"/>
  <c r="R24" i="5"/>
  <c r="Q24" i="5"/>
  <c r="P24" i="5"/>
  <c r="O24" i="5"/>
  <c r="N24" i="5"/>
  <c r="M24" i="5"/>
  <c r="L24" i="5"/>
  <c r="K24" i="5"/>
  <c r="J24" i="5"/>
  <c r="I24" i="5"/>
  <c r="H24" i="5"/>
  <c r="G24" i="5"/>
  <c r="F24" i="5"/>
  <c r="E24" i="5"/>
  <c r="D24" i="5"/>
  <c r="V22" i="5"/>
  <c r="U22" i="5"/>
  <c r="T22" i="5"/>
  <c r="S22" i="5"/>
  <c r="R22" i="5"/>
  <c r="Q22" i="5"/>
  <c r="P22" i="5"/>
  <c r="O22" i="5"/>
  <c r="N22" i="5"/>
  <c r="M22" i="5"/>
  <c r="L22" i="5"/>
  <c r="K22" i="5"/>
  <c r="J22" i="5"/>
  <c r="I22" i="5"/>
  <c r="H22" i="5"/>
  <c r="F22" i="5"/>
  <c r="E22" i="5"/>
  <c r="D22" i="5"/>
  <c r="V19" i="5"/>
  <c r="V30" i="5" s="1"/>
  <c r="U19" i="5"/>
  <c r="U30" i="5" s="1"/>
  <c r="T19" i="5"/>
  <c r="T30" i="5" s="1"/>
  <c r="S19" i="5"/>
  <c r="S30" i="5" s="1"/>
  <c r="R19" i="5"/>
  <c r="Q19" i="5"/>
  <c r="Q30" i="5" s="1"/>
  <c r="P19" i="5"/>
  <c r="P30" i="5" s="1"/>
  <c r="O19" i="5"/>
  <c r="O30" i="5" s="1"/>
  <c r="N19" i="5"/>
  <c r="N30" i="5" s="1"/>
  <c r="M19" i="5"/>
  <c r="M30" i="5" s="1"/>
  <c r="L19" i="5"/>
  <c r="L30" i="5" s="1"/>
  <c r="K19" i="5"/>
  <c r="K30" i="5" s="1"/>
  <c r="J19" i="5"/>
  <c r="J30" i="5" s="1"/>
  <c r="I19" i="5"/>
  <c r="I30" i="5" s="1"/>
  <c r="H19" i="5"/>
  <c r="H30" i="5" s="1"/>
  <c r="G19" i="5"/>
  <c r="G30" i="5" s="1"/>
  <c r="F19" i="5"/>
  <c r="F30" i="5" s="1"/>
  <c r="E19" i="5"/>
  <c r="E30" i="5" s="1"/>
  <c r="D19" i="5"/>
  <c r="D30" i="5" s="1"/>
  <c r="Q18" i="5"/>
  <c r="Q29" i="5" s="1"/>
  <c r="P18" i="5"/>
  <c r="P29" i="5" s="1"/>
  <c r="D18" i="5"/>
  <c r="D29" i="5" s="1"/>
  <c r="V17" i="5"/>
  <c r="U17" i="5"/>
  <c r="T17" i="5"/>
  <c r="S17" i="5"/>
  <c r="R17" i="5"/>
  <c r="Q17" i="5"/>
  <c r="P17" i="5"/>
  <c r="O17" i="5"/>
  <c r="N17" i="5"/>
  <c r="M17" i="5"/>
  <c r="L17" i="5"/>
  <c r="K17" i="5"/>
  <c r="J17" i="5"/>
  <c r="I17" i="5"/>
  <c r="H17" i="5"/>
  <c r="G17" i="5"/>
  <c r="F17" i="5"/>
  <c r="E17" i="5"/>
  <c r="D17" i="5"/>
  <c r="V12" i="5"/>
  <c r="U12" i="5"/>
  <c r="T12" i="5"/>
  <c r="S12" i="5"/>
  <c r="R12" i="5"/>
  <c r="Q12" i="5"/>
  <c r="P12" i="5"/>
  <c r="O12" i="5"/>
  <c r="N12" i="5"/>
  <c r="M12" i="5"/>
  <c r="L12" i="5"/>
  <c r="K12" i="5"/>
  <c r="J12" i="5"/>
  <c r="I12" i="5"/>
  <c r="H12" i="5"/>
  <c r="G12" i="5"/>
  <c r="F12" i="5"/>
  <c r="E12" i="5"/>
  <c r="D12" i="5"/>
  <c r="V9" i="5"/>
  <c r="U9" i="5"/>
  <c r="T9" i="5"/>
  <c r="S9" i="5"/>
  <c r="R9" i="5"/>
  <c r="Q9" i="5"/>
  <c r="P9" i="5"/>
  <c r="O9" i="5"/>
  <c r="N9" i="5"/>
  <c r="M9" i="5"/>
  <c r="L9" i="5"/>
  <c r="K9" i="5"/>
  <c r="J9" i="5"/>
  <c r="I9" i="5"/>
  <c r="H9" i="5"/>
  <c r="G9" i="5"/>
  <c r="F9" i="5"/>
  <c r="E9" i="5"/>
  <c r="D9" i="5"/>
</calcChain>
</file>

<file path=xl/sharedStrings.xml><?xml version="1.0" encoding="utf-8"?>
<sst xmlns="http://schemas.openxmlformats.org/spreadsheetml/2006/main" count="71" uniqueCount="48">
  <si>
    <t>Unit</t>
  </si>
  <si>
    <t>ODP Tons</t>
  </si>
  <si>
    <t>metric tons</t>
  </si>
  <si>
    <t>Total halons</t>
  </si>
  <si>
    <t xml:space="preserve">          of which:</t>
  </si>
  <si>
    <t xml:space="preserve">Note: </t>
  </si>
  <si>
    <t>Total ODP Halons (ODP 3-10)</t>
  </si>
  <si>
    <t>Total ODP Chlorofluorocarbons (CFCs) (ODP 0.6-1)</t>
  </si>
  <si>
    <t>Total ODP Carbon tetrachloride (ODP 1.1)</t>
  </si>
  <si>
    <t>Total ODP Other fully halogenated CFCs (ODP 1.0)</t>
  </si>
  <si>
    <t>Total ODP Trichloroethane (Methyl chloroform) (ODP 0.1)</t>
  </si>
  <si>
    <t>Methyl bromide</t>
  </si>
  <si>
    <t>Total ODP Methyl bromide (ODP 0.6)</t>
  </si>
  <si>
    <t>Hydrochlorofluorocarbons (HCFCs)</t>
  </si>
  <si>
    <t>Total ODP Hydrochlorofluorocarbons (HCFCs)                                                                       (ODP 0.02-0.11)</t>
  </si>
  <si>
    <t xml:space="preserve">   HCFC-21</t>
  </si>
  <si>
    <t xml:space="preserve">   HCFC-21 (ODP 0.04)</t>
  </si>
  <si>
    <t xml:space="preserve">   HCFC-142b</t>
  </si>
  <si>
    <t xml:space="preserve">   HCFC-142b (ODP 0.065)</t>
  </si>
  <si>
    <t>Indicator:</t>
  </si>
  <si>
    <t>Brief description:</t>
  </si>
  <si>
    <t>Methodology:</t>
  </si>
  <si>
    <t>Data source:</t>
  </si>
  <si>
    <t>Relevance of the indicator:</t>
  </si>
  <si>
    <t>А3 – Consumption of ozone depleting substances</t>
  </si>
  <si>
    <t>Total amount of ozone depleting substances and in the context of individual substances.</t>
  </si>
  <si>
    <t>The data producer is the Ministry of Natural Resources and Environmental Protection of the Republic of Belarus.</t>
  </si>
  <si>
    <t>The indicator measures the pressure on the environment through substances that deplete the ozone layer.</t>
  </si>
  <si>
    <r>
      <t xml:space="preserve">(calculated levels in tons of substances and taking into account ozone-depleting potential (ODP)):  </t>
    </r>
    <r>
      <rPr>
        <i/>
        <sz val="14"/>
        <color indexed="8"/>
        <rFont val="Calibri"/>
        <family val="2"/>
        <charset val="204"/>
      </rPr>
      <t xml:space="preserve">Belarus  </t>
    </r>
    <r>
      <rPr>
        <b/>
        <i/>
        <sz val="14"/>
        <color indexed="8"/>
        <rFont val="Calibri"/>
        <family val="2"/>
        <charset val="204"/>
      </rPr>
      <t xml:space="preserve">  </t>
    </r>
    <r>
      <rPr>
        <b/>
        <sz val="14"/>
        <color indexed="8"/>
        <rFont val="Calibri"/>
        <family val="2"/>
      </rPr>
      <t xml:space="preserve">                                                                                                                                                                                                                                                             </t>
    </r>
  </si>
  <si>
    <t>*** Including polyol compositions.</t>
  </si>
  <si>
    <t xml:space="preserve">   Halon-1211* </t>
  </si>
  <si>
    <t>** For 2019 is reclaimed.</t>
  </si>
  <si>
    <t xml:space="preserve">   HCFC-141b***</t>
  </si>
  <si>
    <t xml:space="preserve">   HCFC-141b (ODP 0.11)***</t>
  </si>
  <si>
    <t xml:space="preserve">   HCFC-22**</t>
  </si>
  <si>
    <t xml:space="preserve">   HCFC-22 (ODP 0.055)**</t>
  </si>
  <si>
    <t xml:space="preserve">   Halon-1211 (ODP 3.0)*</t>
  </si>
  <si>
    <t>Reference:</t>
  </si>
  <si>
    <t>The data of the Ministry of Natural Resources and Environmental Protection of the Republic of Belarus.</t>
  </si>
  <si>
    <t xml:space="preserve">* For 2018, 2021 is reclaimed. </t>
  </si>
  <si>
    <t xml:space="preserve">Total Consumption of ozone-depleting substances**** </t>
  </si>
  <si>
    <t>Assigned for Belarus maximum amount of consumption of hydrochlorofluorocarbons (HCFC)</t>
  </si>
  <si>
    <t>**** without reclaimed</t>
  </si>
  <si>
    <t>July 23, 2025</t>
  </si>
  <si>
    <t xml:space="preserve">Time series data on the indicators for 2005-2024, Table A-3: Consumption of ozone-depleting substances </t>
  </si>
  <si>
    <t>2005-2024</t>
  </si>
  <si>
    <t>Administrative data.</t>
  </si>
  <si>
    <t>Ozone-depleting substances include chemical substances halogenated (brominated, fluorinated, chlorinated) derivatives of hydrocarbons, the list of which is determined by the Council of Ministers of the Republic of Belarus, as well as their mixtures, the handling of which is subject to regulation in accordance with the Montreal Protocol.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</si>
</sst>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indexed="8"/>
      <name val="Calibri"/>
      <family val="2"/>
    </font>
    <font>
      <b/>
      <sz val="14"/>
      <color indexed="8"/>
      <name val="Calibri"/>
      <family val="2"/>
    </font>
    <font>
      <sz val="10"/>
      <color indexed="8"/>
      <name val="Calibri"/>
      <family val="2"/>
      <charset val="204"/>
    </font>
    <font>
      <i/>
      <sz val="11"/>
      <name val="Calibri"/>
      <family val="2"/>
      <charset val="204"/>
    </font>
    <font>
      <sz val="12"/>
      <color theme="1"/>
      <name val="Calibri"/>
      <family val="2"/>
      <scheme val="minor"/>
    </font>
    <font>
      <b/>
      <sz val="10"/>
      <color theme="1"/>
      <name val="Calibri"/>
      <family val="2"/>
      <scheme val="minor"/>
    </font>
    <font>
      <i/>
      <sz val="12"/>
      <color theme="1"/>
      <name val="Calibri"/>
      <family val="2"/>
      <scheme val="minor"/>
    </font>
    <font>
      <sz val="12"/>
      <name val="Calibri"/>
      <family val="2"/>
      <charset val="204"/>
      <scheme val="minor"/>
    </font>
    <font>
      <sz val="12"/>
      <color theme="1"/>
      <name val="Calibri"/>
      <family val="2"/>
      <charset val="204"/>
      <scheme val="minor"/>
    </font>
    <font>
      <sz val="12"/>
      <name val="Calibri"/>
      <family val="2"/>
      <charset val="204"/>
      <scheme val="minor"/>
    </font>
    <font>
      <b/>
      <sz val="12"/>
      <color theme="1"/>
      <name val="Calibri"/>
      <family val="2"/>
      <charset val="204"/>
      <scheme val="minor"/>
    </font>
    <font>
      <i/>
      <sz val="12"/>
      <color theme="1"/>
      <name val="Calibri"/>
      <family val="2"/>
      <charset val="204"/>
      <scheme val="minor"/>
    </font>
    <font>
      <b/>
      <sz val="11"/>
      <color theme="1"/>
      <name val="Calibri"/>
      <family val="2"/>
      <scheme val="minor"/>
    </font>
    <font>
      <b/>
      <sz val="12"/>
      <color theme="1"/>
      <name val="Arial"/>
      <family val="2"/>
      <charset val="204"/>
    </font>
    <font>
      <sz val="12"/>
      <color theme="1"/>
      <name val="Arial"/>
      <family val="2"/>
      <charset val="204"/>
    </font>
    <font>
      <b/>
      <i/>
      <sz val="14"/>
      <color indexed="8"/>
      <name val="Calibri"/>
      <family val="2"/>
      <charset val="204"/>
    </font>
    <font>
      <i/>
      <sz val="14"/>
      <color indexed="8"/>
      <name val="Calibri"/>
      <family val="2"/>
      <charset val="204"/>
    </font>
    <font>
      <b/>
      <sz val="11"/>
      <color theme="1"/>
      <name val="Calibri"/>
      <family val="2"/>
      <charset val="204"/>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105">
    <xf numFmtId="0" fontId="0" fillId="0" borderId="0" xfId="0"/>
    <xf numFmtId="0" fontId="0" fillId="3" borderId="0" xfId="0" applyFont="1" applyFill="1"/>
    <xf numFmtId="0" fontId="7" fillId="3" borderId="0" xfId="0" applyFont="1" applyFill="1"/>
    <xf numFmtId="0" fontId="8" fillId="3" borderId="0" xfId="0" applyFont="1" applyFill="1" applyAlignment="1">
      <alignment horizontal="center"/>
    </xf>
    <xf numFmtId="0" fontId="0" fillId="3" borderId="0" xfId="0" applyFont="1" applyFill="1" applyProtection="1">
      <protection locked="0"/>
    </xf>
    <xf numFmtId="0" fontId="7" fillId="3" borderId="0" xfId="0" applyFont="1" applyFill="1" applyProtection="1">
      <protection locked="0"/>
    </xf>
    <xf numFmtId="0" fontId="7" fillId="3" borderId="0" xfId="0" applyFont="1" applyFill="1" applyAlignment="1" applyProtection="1">
      <alignment horizontal="justify"/>
      <protection locked="0"/>
    </xf>
    <xf numFmtId="0" fontId="7" fillId="3" borderId="1"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9" fillId="3" borderId="0" xfId="0" applyFont="1" applyFill="1" applyAlignment="1" applyProtection="1">
      <alignment horizontal="center"/>
      <protection locked="0"/>
    </xf>
    <xf numFmtId="0" fontId="7" fillId="3" borderId="4" xfId="0" applyFont="1" applyFill="1" applyBorder="1" applyAlignment="1" applyProtection="1">
      <alignment vertical="top" wrapText="1"/>
      <protection locked="0"/>
    </xf>
    <xf numFmtId="0" fontId="7" fillId="3" borderId="5" xfId="0" applyFont="1" applyFill="1" applyBorder="1" applyAlignment="1" applyProtection="1">
      <alignment vertical="top" wrapText="1"/>
      <protection locked="0"/>
    </xf>
    <xf numFmtId="0" fontId="10" fillId="4" borderId="2" xfId="0" applyFont="1" applyFill="1" applyBorder="1" applyAlignment="1" applyProtection="1">
      <alignment horizontal="right" vertical="center" wrapText="1"/>
      <protection locked="0"/>
    </xf>
    <xf numFmtId="164" fontId="10" fillId="4" borderId="2" xfId="0" applyNumberFormat="1" applyFont="1" applyFill="1" applyBorder="1" applyAlignment="1" applyProtection="1">
      <alignment horizontal="right"/>
    </xf>
    <xf numFmtId="0" fontId="9" fillId="3" borderId="0" xfId="0" applyFont="1" applyFill="1" applyAlignment="1" applyProtection="1">
      <alignment horizontal="left"/>
      <protection locked="0"/>
    </xf>
    <xf numFmtId="0" fontId="7" fillId="3" borderId="2" xfId="0" applyFont="1" applyFill="1" applyBorder="1" applyAlignment="1" applyProtection="1">
      <alignment vertical="top" wrapText="1"/>
      <protection locked="0"/>
    </xf>
    <xf numFmtId="0" fontId="13" fillId="3" borderId="3" xfId="0" applyFont="1" applyFill="1" applyBorder="1" applyAlignment="1" applyProtection="1">
      <alignment wrapText="1"/>
      <protection locked="0"/>
    </xf>
    <xf numFmtId="0" fontId="5" fillId="3" borderId="0" xfId="0" applyFont="1" applyFill="1"/>
    <xf numFmtId="0" fontId="7" fillId="3" borderId="2" xfId="0" applyFont="1" applyFill="1" applyBorder="1" applyAlignment="1" applyProtection="1">
      <alignment horizontal="center" vertical="top" wrapText="1"/>
      <protection locked="0"/>
    </xf>
    <xf numFmtId="0" fontId="13" fillId="3" borderId="2" xfId="0" applyFont="1" applyFill="1" applyBorder="1" applyAlignment="1" applyProtection="1">
      <alignment wrapText="1"/>
      <protection locked="0"/>
    </xf>
    <xf numFmtId="164" fontId="0" fillId="3" borderId="0" xfId="0" applyNumberFormat="1" applyFont="1" applyFill="1"/>
    <xf numFmtId="165" fontId="11" fillId="7" borderId="2" xfId="0" applyNumberFormat="1" applyFont="1" applyFill="1" applyBorder="1" applyAlignment="1" applyProtection="1">
      <alignment horizontal="right"/>
    </xf>
    <xf numFmtId="165" fontId="10" fillId="5" borderId="1" xfId="0" applyNumberFormat="1" applyFont="1" applyFill="1" applyBorder="1" applyAlignment="1" applyProtection="1">
      <alignment horizontal="right"/>
    </xf>
    <xf numFmtId="164" fontId="10" fillId="4" borderId="2" xfId="0" applyNumberFormat="1" applyFont="1" applyFill="1" applyBorder="1" applyAlignment="1" applyProtection="1">
      <alignment horizontal="right" vertical="center" wrapText="1"/>
      <protection locked="0"/>
    </xf>
    <xf numFmtId="0" fontId="7" fillId="3" borderId="0" xfId="0" applyFont="1" applyFill="1" applyBorder="1"/>
    <xf numFmtId="0" fontId="7" fillId="3" borderId="2" xfId="0" applyFont="1" applyFill="1" applyBorder="1" applyProtection="1">
      <protection locked="0"/>
    </xf>
    <xf numFmtId="0" fontId="3" fillId="2" borderId="2" xfId="0" applyFont="1" applyFill="1" applyBorder="1" applyAlignment="1">
      <alignment horizontal="center" vertical="center" wrapText="1"/>
    </xf>
    <xf numFmtId="0" fontId="7" fillId="3" borderId="2" xfId="0" applyFont="1" applyFill="1" applyBorder="1" applyAlignment="1" applyProtection="1">
      <alignment horizontal="center" vertical="center" wrapText="1"/>
      <protection locked="0"/>
    </xf>
    <xf numFmtId="165" fontId="0" fillId="3" borderId="0" xfId="0" applyNumberFormat="1" applyFont="1" applyFill="1"/>
    <xf numFmtId="0" fontId="0" fillId="0" borderId="0" xfId="0" applyAlignment="1"/>
    <xf numFmtId="0" fontId="6" fillId="3" borderId="0" xfId="0" applyFont="1" applyFill="1" applyBorder="1" applyAlignment="1">
      <alignment horizontal="right"/>
    </xf>
    <xf numFmtId="0" fontId="7" fillId="3" borderId="2" xfId="0" applyFont="1" applyFill="1" applyBorder="1" applyAlignment="1">
      <alignment horizontal="center" vertical="center" wrapText="1"/>
    </xf>
    <xf numFmtId="0" fontId="14" fillId="3" borderId="4" xfId="0" applyFont="1" applyFill="1" applyBorder="1" applyAlignment="1" applyProtection="1">
      <alignment horizontal="left" vertical="top" wrapText="1"/>
      <protection locked="0"/>
    </xf>
    <xf numFmtId="0" fontId="0" fillId="3" borderId="0" xfId="0" applyFill="1" applyBorder="1" applyAlignment="1">
      <alignment horizontal="left" vertical="center" wrapText="1"/>
    </xf>
    <xf numFmtId="0" fontId="0" fillId="3" borderId="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vertical="top" wrapText="1"/>
    </xf>
    <xf numFmtId="0" fontId="7" fillId="3" borderId="2" xfId="0" applyFont="1" applyFill="1" applyBorder="1" applyAlignment="1">
      <alignment vertical="top" wrapText="1"/>
    </xf>
    <xf numFmtId="0" fontId="13" fillId="3" borderId="2" xfId="0" applyFont="1" applyFill="1" applyBorder="1" applyAlignment="1" applyProtection="1">
      <alignment vertical="top" wrapText="1"/>
      <protection locked="0"/>
    </xf>
    <xf numFmtId="0" fontId="17" fillId="0" borderId="0" xfId="0" applyFont="1" applyAlignment="1">
      <alignment vertical="center"/>
    </xf>
    <xf numFmtId="0" fontId="0" fillId="0" borderId="0" xfId="0" applyAlignment="1">
      <alignment horizontal="left" vertical="top"/>
    </xf>
    <xf numFmtId="0" fontId="15" fillId="3" borderId="0" xfId="0" applyFont="1" applyFill="1" applyBorder="1" applyAlignment="1">
      <alignment horizontal="left" vertical="center"/>
    </xf>
    <xf numFmtId="0" fontId="15" fillId="3" borderId="12" xfId="0" applyFont="1" applyFill="1" applyBorder="1" applyAlignment="1">
      <alignment horizontal="left" vertical="center"/>
    </xf>
    <xf numFmtId="0" fontId="2" fillId="3" borderId="5" xfId="0" applyFont="1" applyFill="1" applyBorder="1" applyAlignment="1">
      <alignment horizontal="left" vertical="center"/>
    </xf>
    <xf numFmtId="0" fontId="0" fillId="3" borderId="0" xfId="0" applyFill="1"/>
    <xf numFmtId="0" fontId="20" fillId="3" borderId="0" xfId="0" applyFont="1" applyFill="1"/>
    <xf numFmtId="0" fontId="0" fillId="3" borderId="0" xfId="0" applyFont="1" applyFill="1" applyBorder="1"/>
    <xf numFmtId="0" fontId="15" fillId="3" borderId="0" xfId="0" applyFont="1" applyFill="1" applyBorder="1" applyAlignment="1">
      <alignment vertical="center"/>
    </xf>
    <xf numFmtId="0" fontId="0" fillId="3" borderId="0" xfId="0" applyFont="1" applyFill="1" applyBorder="1" applyAlignment="1">
      <alignment vertical="center" wrapText="1"/>
    </xf>
    <xf numFmtId="0" fontId="0" fillId="0" borderId="0" xfId="0" applyBorder="1" applyAlignment="1"/>
    <xf numFmtId="0" fontId="15" fillId="3" borderId="7" xfId="0" applyFont="1" applyFill="1" applyBorder="1" applyAlignment="1">
      <alignment vertical="center"/>
    </xf>
    <xf numFmtId="0" fontId="15" fillId="3" borderId="8" xfId="0" applyFont="1" applyFill="1" applyBorder="1" applyAlignment="1">
      <alignment vertical="center"/>
    </xf>
    <xf numFmtId="0" fontId="0" fillId="3" borderId="9" xfId="0" applyFill="1" applyBorder="1" applyAlignment="1">
      <alignment vertical="center" wrapText="1"/>
    </xf>
    <xf numFmtId="0" fontId="0" fillId="3" borderId="10" xfId="0" applyFont="1" applyFill="1" applyBorder="1" applyAlignment="1">
      <alignment vertical="center" wrapText="1"/>
    </xf>
    <xf numFmtId="1" fontId="10" fillId="5" borderId="1" xfId="0" applyNumberFormat="1" applyFont="1" applyFill="1" applyBorder="1" applyAlignment="1" applyProtection="1">
      <alignment horizontal="right"/>
    </xf>
    <xf numFmtId="0" fontId="0" fillId="0" borderId="0" xfId="0" applyAlignment="1">
      <alignment horizontal="justify"/>
    </xf>
    <xf numFmtId="0" fontId="16" fillId="0" borderId="0" xfId="0" applyFont="1" applyAlignment="1">
      <alignment horizontal="justify"/>
    </xf>
    <xf numFmtId="0" fontId="0" fillId="3" borderId="5" xfId="0" applyFill="1" applyBorder="1" applyAlignment="1">
      <alignment vertical="center" wrapText="1"/>
    </xf>
    <xf numFmtId="0" fontId="1" fillId="3" borderId="5" xfId="0" applyFont="1" applyFill="1" applyBorder="1" applyAlignment="1">
      <alignment horizontal="left" vertical="center"/>
    </xf>
    <xf numFmtId="0" fontId="10" fillId="5" borderId="2" xfId="0" applyFont="1" applyFill="1" applyBorder="1" applyAlignment="1" applyProtection="1">
      <alignment horizontal="right"/>
    </xf>
    <xf numFmtId="1" fontId="10" fillId="5" borderId="2" xfId="0" applyNumberFormat="1" applyFont="1" applyFill="1" applyBorder="1" applyAlignment="1" applyProtection="1">
      <alignment horizontal="right"/>
    </xf>
    <xf numFmtId="165" fontId="10" fillId="4" borderId="2" xfId="0" applyNumberFormat="1" applyFont="1" applyFill="1" applyBorder="1" applyAlignment="1" applyProtection="1">
      <alignment horizontal="right"/>
    </xf>
    <xf numFmtId="1" fontId="10" fillId="4" borderId="2" xfId="0" applyNumberFormat="1" applyFont="1" applyFill="1" applyBorder="1" applyAlignment="1" applyProtection="1">
      <alignment horizontal="right"/>
    </xf>
    <xf numFmtId="165" fontId="10" fillId="5" borderId="2" xfId="0" applyNumberFormat="1" applyFont="1" applyFill="1" applyBorder="1" applyAlignment="1" applyProtection="1">
      <alignment horizontal="right"/>
    </xf>
    <xf numFmtId="164" fontId="10" fillId="5" borderId="2" xfId="0" applyNumberFormat="1" applyFont="1" applyFill="1" applyBorder="1" applyAlignment="1" applyProtection="1">
      <alignment horizontal="right"/>
    </xf>
    <xf numFmtId="165" fontId="10" fillId="5" borderId="2" xfId="0" applyNumberFormat="1" applyFont="1" applyFill="1" applyBorder="1" applyAlignment="1" applyProtection="1">
      <alignment horizontal="right" vertical="center" wrapText="1"/>
      <protection locked="0"/>
    </xf>
    <xf numFmtId="1" fontId="10" fillId="5" borderId="2" xfId="0" applyNumberFormat="1" applyFont="1" applyFill="1" applyBorder="1" applyAlignment="1" applyProtection="1">
      <alignment horizontal="right" vertical="center" wrapText="1"/>
      <protection locked="0"/>
    </xf>
    <xf numFmtId="164" fontId="10" fillId="6" borderId="6" xfId="0" applyNumberFormat="1" applyFont="1" applyFill="1" applyBorder="1" applyAlignment="1" applyProtection="1">
      <alignment horizontal="right"/>
    </xf>
    <xf numFmtId="1" fontId="10" fillId="6" borderId="6" xfId="0" applyNumberFormat="1" applyFont="1" applyFill="1" applyBorder="1" applyAlignment="1" applyProtection="1">
      <alignment horizontal="right"/>
    </xf>
    <xf numFmtId="165" fontId="10" fillId="7" borderId="6" xfId="0" applyNumberFormat="1" applyFont="1" applyFill="1" applyBorder="1" applyAlignment="1" applyProtection="1">
      <alignment horizontal="right"/>
    </xf>
    <xf numFmtId="165" fontId="10" fillId="7" borderId="2" xfId="0" applyNumberFormat="1" applyFont="1" applyFill="1" applyBorder="1" applyAlignment="1" applyProtection="1">
      <alignment horizontal="right"/>
    </xf>
    <xf numFmtId="1" fontId="10" fillId="7" borderId="6" xfId="0" applyNumberFormat="1" applyFont="1" applyFill="1" applyBorder="1" applyAlignment="1" applyProtection="1">
      <alignment horizontal="right"/>
    </xf>
    <xf numFmtId="164" fontId="10" fillId="6" borderId="2" xfId="0" applyNumberFormat="1" applyFont="1" applyFill="1" applyBorder="1" applyAlignment="1" applyProtection="1">
      <alignment horizontal="right"/>
    </xf>
    <xf numFmtId="164" fontId="10" fillId="6" borderId="2" xfId="0" applyNumberFormat="1" applyFont="1" applyFill="1" applyBorder="1" applyAlignment="1" applyProtection="1">
      <alignment horizontal="right" vertical="center" wrapText="1"/>
      <protection locked="0"/>
    </xf>
    <xf numFmtId="1" fontId="10" fillId="6" borderId="2" xfId="0" applyNumberFormat="1" applyFont="1" applyFill="1" applyBorder="1" applyAlignment="1" applyProtection="1">
      <alignment horizontal="right" vertical="center" wrapText="1"/>
      <protection locked="0"/>
    </xf>
    <xf numFmtId="165" fontId="10" fillId="7" borderId="2" xfId="0" applyNumberFormat="1" applyFont="1" applyFill="1" applyBorder="1" applyAlignment="1" applyProtection="1">
      <alignment horizontal="right" vertical="center" wrapText="1"/>
      <protection locked="0"/>
    </xf>
    <xf numFmtId="1" fontId="10" fillId="7" borderId="2" xfId="0" applyNumberFormat="1" applyFont="1" applyFill="1" applyBorder="1" applyAlignment="1" applyProtection="1">
      <alignment horizontal="right" vertical="center" wrapText="1"/>
      <protection locked="0"/>
    </xf>
    <xf numFmtId="1" fontId="10" fillId="6" borderId="2" xfId="0" applyNumberFormat="1" applyFont="1" applyFill="1" applyBorder="1" applyAlignment="1" applyProtection="1">
      <alignment horizontal="right"/>
    </xf>
    <xf numFmtId="1" fontId="10" fillId="7" borderId="2" xfId="0" applyNumberFormat="1" applyFont="1" applyFill="1" applyBorder="1" applyAlignment="1" applyProtection="1">
      <alignment horizontal="right"/>
    </xf>
    <xf numFmtId="165" fontId="10" fillId="7" borderId="1" xfId="0" applyNumberFormat="1" applyFont="1" applyFill="1" applyBorder="1" applyAlignment="1" applyProtection="1">
      <alignment horizontal="right" vertical="center" wrapText="1"/>
      <protection locked="0"/>
    </xf>
    <xf numFmtId="1" fontId="10" fillId="7" borderId="1" xfId="0" applyNumberFormat="1" applyFont="1" applyFill="1" applyBorder="1" applyAlignment="1" applyProtection="1">
      <alignment horizontal="right" vertical="center" wrapText="1"/>
      <protection locked="0"/>
    </xf>
    <xf numFmtId="1" fontId="10" fillId="4" borderId="2" xfId="0" applyNumberFormat="1" applyFont="1" applyFill="1" applyBorder="1" applyAlignment="1" applyProtection="1">
      <alignment horizontal="right" vertical="center" wrapText="1"/>
      <protection locked="0"/>
    </xf>
    <xf numFmtId="0" fontId="6" fillId="3" borderId="0" xfId="0" applyNumberFormat="1" applyFont="1" applyFill="1" applyBorder="1" applyAlignment="1">
      <alignment horizontal="right"/>
    </xf>
    <xf numFmtId="0" fontId="0" fillId="0" borderId="0" xfId="0" applyNumberFormat="1" applyAlignment="1"/>
    <xf numFmtId="0" fontId="4" fillId="4" borderId="9" xfId="0" applyFont="1" applyFill="1" applyBorder="1" applyAlignment="1">
      <alignment horizontal="center" vertical="top" wrapText="1"/>
    </xf>
    <xf numFmtId="0" fontId="4" fillId="4" borderId="15" xfId="0" applyFont="1" applyFill="1" applyBorder="1" applyAlignment="1">
      <alignment horizontal="center" vertical="top" wrapText="1"/>
    </xf>
    <xf numFmtId="0" fontId="0" fillId="0" borderId="15" xfId="0" applyBorder="1" applyAlignment="1"/>
    <xf numFmtId="0" fontId="0" fillId="0" borderId="10" xfId="0" applyBorder="1" applyAlignment="1"/>
    <xf numFmtId="0" fontId="4" fillId="4" borderId="7" xfId="0" applyFont="1" applyFill="1" applyBorder="1" applyAlignment="1">
      <alignment horizontal="center" vertical="top" wrapText="1"/>
    </xf>
    <xf numFmtId="0" fontId="4" fillId="4" borderId="13" xfId="0" applyFont="1" applyFill="1" applyBorder="1" applyAlignment="1">
      <alignment horizontal="center" vertical="top" wrapText="1"/>
    </xf>
    <xf numFmtId="0" fontId="0" fillId="0" borderId="13" xfId="0" applyBorder="1" applyAlignment="1"/>
    <xf numFmtId="0" fontId="0" fillId="0" borderId="8" xfId="0" applyBorder="1" applyAlignment="1"/>
    <xf numFmtId="0" fontId="12" fillId="0" borderId="4" xfId="0" applyFont="1" applyFill="1" applyBorder="1" applyAlignment="1" applyProtection="1">
      <alignment horizontal="center"/>
    </xf>
    <xf numFmtId="0" fontId="12" fillId="0" borderId="11" xfId="0" applyFont="1" applyFill="1" applyBorder="1" applyAlignment="1" applyProtection="1">
      <alignment horizontal="center"/>
    </xf>
    <xf numFmtId="0" fontId="0" fillId="0" borderId="11" xfId="0" applyBorder="1" applyAlignment="1"/>
    <xf numFmtId="0" fontId="0" fillId="0" borderId="14" xfId="0" applyBorder="1" applyAlignment="1"/>
    <xf numFmtId="0" fontId="17" fillId="0" borderId="0" xfId="0" applyFont="1" applyAlignment="1">
      <alignment horizontal="justify" vertical="center" wrapText="1"/>
    </xf>
    <xf numFmtId="0" fontId="16" fillId="4" borderId="0" xfId="0" applyFont="1" applyFill="1" applyAlignment="1">
      <alignment horizontal="justify"/>
    </xf>
    <xf numFmtId="0" fontId="16" fillId="4" borderId="0" xfId="0" applyFont="1" applyFill="1" applyBorder="1" applyAlignment="1">
      <alignment horizontal="left" vertical="center"/>
    </xf>
    <xf numFmtId="0" fontId="16" fillId="0" borderId="0" xfId="0" applyFont="1" applyAlignment="1">
      <alignment horizontal="left" vertical="center"/>
    </xf>
    <xf numFmtId="0" fontId="17" fillId="0" borderId="0" xfId="0" applyFont="1" applyFill="1" applyAlignment="1">
      <alignment horizontal="left" vertical="top"/>
    </xf>
    <xf numFmtId="0" fontId="16" fillId="4" borderId="0" xfId="0" applyFont="1" applyFill="1" applyAlignment="1">
      <alignment horizontal="left" vertical="center"/>
    </xf>
    <xf numFmtId="0" fontId="17" fillId="0" borderId="0" xfId="0" applyFont="1" applyAlignment="1">
      <alignment horizontal="justify" vertical="top" wrapText="1"/>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8"/>
  <sheetViews>
    <sheetView zoomScale="80" zoomScaleNormal="80" zoomScaleSheetLayoutView="80" workbookViewId="0">
      <selection activeCell="AA15" sqref="AA15"/>
    </sheetView>
  </sheetViews>
  <sheetFormatPr defaultColWidth="11.42578125" defaultRowHeight="15" x14ac:dyDescent="0.25"/>
  <cols>
    <col min="1" max="1" width="5.7109375" style="1" customWidth="1"/>
    <col min="2" max="2" width="58" style="1" customWidth="1"/>
    <col min="3" max="3" width="13.42578125" style="1" customWidth="1"/>
    <col min="4" max="17" width="9" style="1" customWidth="1"/>
    <col min="18" max="23" width="8.85546875" style="1" customWidth="1"/>
    <col min="24" max="16384" width="11.42578125" style="1"/>
  </cols>
  <sheetData>
    <row r="1" spans="1:23" ht="18.75" customHeight="1" x14ac:dyDescent="0.25">
      <c r="A1" s="4"/>
      <c r="B1" s="90" t="s">
        <v>44</v>
      </c>
      <c r="C1" s="91"/>
      <c r="D1" s="91"/>
      <c r="E1" s="91"/>
      <c r="F1" s="91"/>
      <c r="G1" s="91"/>
      <c r="H1" s="91"/>
      <c r="I1" s="91"/>
      <c r="J1" s="91"/>
      <c r="K1" s="91"/>
      <c r="L1" s="91"/>
      <c r="M1" s="91"/>
      <c r="N1" s="91"/>
      <c r="O1" s="91"/>
      <c r="P1" s="91"/>
      <c r="Q1" s="91"/>
      <c r="R1" s="91"/>
      <c r="S1" s="91"/>
      <c r="T1" s="91"/>
      <c r="U1" s="91"/>
      <c r="V1" s="92"/>
      <c r="W1" s="93"/>
    </row>
    <row r="2" spans="1:23" ht="18.75" customHeight="1" thickBot="1" x14ac:dyDescent="0.3">
      <c r="A2" s="4"/>
      <c r="B2" s="86" t="s">
        <v>28</v>
      </c>
      <c r="C2" s="87"/>
      <c r="D2" s="87"/>
      <c r="E2" s="87"/>
      <c r="F2" s="87"/>
      <c r="G2" s="87"/>
      <c r="H2" s="87"/>
      <c r="I2" s="87"/>
      <c r="J2" s="87"/>
      <c r="K2" s="87"/>
      <c r="L2" s="87"/>
      <c r="M2" s="87"/>
      <c r="N2" s="87"/>
      <c r="O2" s="87"/>
      <c r="P2" s="87"/>
      <c r="Q2" s="87"/>
      <c r="R2" s="87"/>
      <c r="S2" s="87"/>
      <c r="T2" s="87"/>
      <c r="U2" s="87"/>
      <c r="V2" s="88"/>
      <c r="W2" s="89"/>
    </row>
    <row r="3" spans="1:23" ht="15.75" x14ac:dyDescent="0.25">
      <c r="A3" s="4"/>
      <c r="B3" s="16"/>
      <c r="C3" s="16"/>
    </row>
    <row r="4" spans="1:23" ht="15.75" x14ac:dyDescent="0.25">
      <c r="A4" s="5"/>
      <c r="B4" s="11"/>
      <c r="C4" s="11"/>
      <c r="M4" s="5"/>
      <c r="N4" s="84" t="s">
        <v>43</v>
      </c>
      <c r="O4" s="84"/>
      <c r="P4" s="84"/>
      <c r="Q4" s="84"/>
      <c r="R4" s="84"/>
      <c r="S4" s="84"/>
      <c r="T4" s="84"/>
      <c r="U4" s="84"/>
      <c r="V4" s="85"/>
      <c r="W4" s="85"/>
    </row>
    <row r="5" spans="1:23" ht="6.75" customHeight="1" thickBot="1" x14ac:dyDescent="0.3">
      <c r="A5" s="5"/>
      <c r="B5" s="11"/>
      <c r="C5" s="11"/>
      <c r="M5" s="5"/>
      <c r="N5" s="32"/>
      <c r="O5" s="32"/>
      <c r="P5" s="32"/>
      <c r="Q5" s="31"/>
    </row>
    <row r="6" spans="1:23" s="2" customFormat="1" ht="19.5" customHeight="1" thickBot="1" x14ac:dyDescent="0.3">
      <c r="A6" s="27"/>
      <c r="B6" s="28"/>
      <c r="C6" s="33" t="s">
        <v>0</v>
      </c>
      <c r="D6" s="29">
        <v>2005</v>
      </c>
      <c r="E6" s="29">
        <v>2006</v>
      </c>
      <c r="F6" s="29">
        <v>2007</v>
      </c>
      <c r="G6" s="29">
        <v>2008</v>
      </c>
      <c r="H6" s="29">
        <v>2009</v>
      </c>
      <c r="I6" s="29">
        <v>2010</v>
      </c>
      <c r="J6" s="29">
        <v>2011</v>
      </c>
      <c r="K6" s="29">
        <v>2012</v>
      </c>
      <c r="L6" s="29">
        <v>2013</v>
      </c>
      <c r="M6" s="29">
        <v>2014</v>
      </c>
      <c r="N6" s="29">
        <v>2015</v>
      </c>
      <c r="O6" s="29">
        <v>2016</v>
      </c>
      <c r="P6" s="29">
        <v>2017</v>
      </c>
      <c r="Q6" s="29">
        <v>2018</v>
      </c>
      <c r="R6" s="29">
        <v>2019</v>
      </c>
      <c r="S6" s="29">
        <v>2020</v>
      </c>
      <c r="T6" s="29">
        <v>2021</v>
      </c>
      <c r="U6" s="29">
        <v>2022</v>
      </c>
      <c r="V6" s="29">
        <v>2023</v>
      </c>
      <c r="W6" s="29">
        <v>2024</v>
      </c>
    </row>
    <row r="7" spans="1:23" s="2" customFormat="1" ht="16.5" thickBot="1" x14ac:dyDescent="0.3">
      <c r="A7" s="7">
        <v>1</v>
      </c>
      <c r="B7" s="13" t="s">
        <v>7</v>
      </c>
      <c r="C7" s="20" t="s">
        <v>1</v>
      </c>
      <c r="D7" s="61">
        <v>0</v>
      </c>
      <c r="E7" s="61">
        <v>0</v>
      </c>
      <c r="F7" s="61">
        <v>0</v>
      </c>
      <c r="G7" s="61">
        <v>0</v>
      </c>
      <c r="H7" s="61">
        <v>0</v>
      </c>
      <c r="I7" s="61">
        <v>0</v>
      </c>
      <c r="J7" s="61">
        <v>0</v>
      </c>
      <c r="K7" s="61">
        <v>0</v>
      </c>
      <c r="L7" s="61">
        <v>0</v>
      </c>
      <c r="M7" s="61">
        <v>0</v>
      </c>
      <c r="N7" s="61">
        <v>0</v>
      </c>
      <c r="O7" s="61">
        <v>0</v>
      </c>
      <c r="P7" s="61">
        <v>0</v>
      </c>
      <c r="Q7" s="61">
        <v>0</v>
      </c>
      <c r="R7" s="61">
        <v>0</v>
      </c>
      <c r="S7" s="62">
        <v>0</v>
      </c>
      <c r="T7" s="62">
        <v>0</v>
      </c>
      <c r="U7" s="62">
        <v>0</v>
      </c>
      <c r="V7" s="62">
        <v>0</v>
      </c>
      <c r="W7" s="62">
        <v>0</v>
      </c>
    </row>
    <row r="8" spans="1:23" s="2" customFormat="1" ht="16.5" thickBot="1" x14ac:dyDescent="0.3">
      <c r="A8" s="8">
        <v>2</v>
      </c>
      <c r="B8" s="12" t="s">
        <v>3</v>
      </c>
      <c r="C8" s="20" t="s">
        <v>2</v>
      </c>
      <c r="D8" s="63">
        <v>0</v>
      </c>
      <c r="E8" s="63">
        <v>0</v>
      </c>
      <c r="F8" s="63">
        <v>0</v>
      </c>
      <c r="G8" s="63">
        <v>0</v>
      </c>
      <c r="H8" s="63">
        <v>0</v>
      </c>
      <c r="I8" s="63">
        <v>0</v>
      </c>
      <c r="J8" s="63">
        <v>0</v>
      </c>
      <c r="K8" s="63">
        <v>0</v>
      </c>
      <c r="L8" s="63">
        <v>0</v>
      </c>
      <c r="M8" s="63">
        <v>0</v>
      </c>
      <c r="N8" s="63">
        <v>0</v>
      </c>
      <c r="O8" s="63">
        <v>0</v>
      </c>
      <c r="P8" s="63">
        <v>0</v>
      </c>
      <c r="Q8" s="63">
        <v>0.14799999999999999</v>
      </c>
      <c r="R8" s="63">
        <v>0</v>
      </c>
      <c r="S8" s="64">
        <v>0</v>
      </c>
      <c r="T8" s="15">
        <v>0.2</v>
      </c>
      <c r="U8" s="64">
        <v>0</v>
      </c>
      <c r="V8" s="64">
        <v>0</v>
      </c>
      <c r="W8" s="64">
        <v>0</v>
      </c>
    </row>
    <row r="9" spans="1:23" s="2" customFormat="1" ht="16.5" thickBot="1" x14ac:dyDescent="0.3">
      <c r="A9" s="8">
        <v>3</v>
      </c>
      <c r="B9" s="12" t="s">
        <v>6</v>
      </c>
      <c r="C9" s="20" t="s">
        <v>1</v>
      </c>
      <c r="D9" s="65">
        <f>3*D8</f>
        <v>0</v>
      </c>
      <c r="E9" s="65">
        <f t="shared" ref="E9:O9" si="0">3*E8</f>
        <v>0</v>
      </c>
      <c r="F9" s="65">
        <f t="shared" si="0"/>
        <v>0</v>
      </c>
      <c r="G9" s="65">
        <f t="shared" si="0"/>
        <v>0</v>
      </c>
      <c r="H9" s="65">
        <f t="shared" si="0"/>
        <v>0</v>
      </c>
      <c r="I9" s="65">
        <f t="shared" si="0"/>
        <v>0</v>
      </c>
      <c r="J9" s="65">
        <f t="shared" si="0"/>
        <v>0</v>
      </c>
      <c r="K9" s="65">
        <f t="shared" si="0"/>
        <v>0</v>
      </c>
      <c r="L9" s="65">
        <f t="shared" si="0"/>
        <v>0</v>
      </c>
      <c r="M9" s="65">
        <f t="shared" si="0"/>
        <v>0</v>
      </c>
      <c r="N9" s="65">
        <f t="shared" si="0"/>
        <v>0</v>
      </c>
      <c r="O9" s="65">
        <f t="shared" si="0"/>
        <v>0</v>
      </c>
      <c r="P9" s="65">
        <f>3*P8</f>
        <v>0</v>
      </c>
      <c r="Q9" s="65">
        <f t="shared" ref="Q9:V9" si="1">3*Q8</f>
        <v>0.44399999999999995</v>
      </c>
      <c r="R9" s="65">
        <f t="shared" si="1"/>
        <v>0</v>
      </c>
      <c r="S9" s="62">
        <f t="shared" si="1"/>
        <v>0</v>
      </c>
      <c r="T9" s="66">
        <f t="shared" si="1"/>
        <v>0.60000000000000009</v>
      </c>
      <c r="U9" s="62">
        <f t="shared" si="1"/>
        <v>0</v>
      </c>
      <c r="V9" s="62">
        <f t="shared" si="1"/>
        <v>0</v>
      </c>
      <c r="W9" s="62">
        <f t="shared" ref="W9" si="2">3*W8</f>
        <v>0</v>
      </c>
    </row>
    <row r="10" spans="1:23" s="2" customFormat="1" ht="16.5" thickBot="1" x14ac:dyDescent="0.3">
      <c r="A10" s="8"/>
      <c r="B10" s="34" t="s">
        <v>4</v>
      </c>
      <c r="C10" s="20"/>
      <c r="D10" s="94"/>
      <c r="E10" s="95"/>
      <c r="F10" s="95"/>
      <c r="G10" s="95"/>
      <c r="H10" s="95"/>
      <c r="I10" s="95"/>
      <c r="J10" s="95"/>
      <c r="K10" s="95"/>
      <c r="L10" s="95"/>
      <c r="M10" s="95"/>
      <c r="N10" s="95"/>
      <c r="O10" s="95"/>
      <c r="P10" s="95"/>
      <c r="Q10" s="95"/>
      <c r="R10" s="95"/>
      <c r="S10" s="95"/>
      <c r="T10" s="95"/>
      <c r="U10" s="95"/>
      <c r="V10" s="96"/>
      <c r="W10" s="97"/>
    </row>
    <row r="11" spans="1:23" s="2" customFormat="1" ht="16.5" thickBot="1" x14ac:dyDescent="0.3">
      <c r="A11" s="8">
        <v>4</v>
      </c>
      <c r="B11" s="12" t="s">
        <v>30</v>
      </c>
      <c r="C11" s="20" t="s">
        <v>2</v>
      </c>
      <c r="D11" s="63">
        <v>0</v>
      </c>
      <c r="E11" s="63">
        <v>0</v>
      </c>
      <c r="F11" s="63">
        <v>0</v>
      </c>
      <c r="G11" s="63">
        <v>0</v>
      </c>
      <c r="H11" s="63">
        <v>0</v>
      </c>
      <c r="I11" s="63">
        <v>0</v>
      </c>
      <c r="J11" s="63">
        <v>0</v>
      </c>
      <c r="K11" s="63">
        <v>0</v>
      </c>
      <c r="L11" s="63">
        <v>0</v>
      </c>
      <c r="M11" s="63">
        <v>0</v>
      </c>
      <c r="N11" s="63">
        <v>0</v>
      </c>
      <c r="O11" s="63">
        <v>0</v>
      </c>
      <c r="P11" s="63">
        <v>0</v>
      </c>
      <c r="Q11" s="63">
        <v>0.14799999999999999</v>
      </c>
      <c r="R11" s="63">
        <v>0</v>
      </c>
      <c r="S11" s="64">
        <v>0</v>
      </c>
      <c r="T11" s="15">
        <v>0.2</v>
      </c>
      <c r="U11" s="64">
        <v>0</v>
      </c>
      <c r="V11" s="64">
        <v>0</v>
      </c>
      <c r="W11" s="64">
        <v>0</v>
      </c>
    </row>
    <row r="12" spans="1:23" s="2" customFormat="1" ht="16.5" thickBot="1" x14ac:dyDescent="0.3">
      <c r="A12" s="9">
        <v>5</v>
      </c>
      <c r="B12" s="12" t="s">
        <v>36</v>
      </c>
      <c r="C12" s="20" t="s">
        <v>1</v>
      </c>
      <c r="D12" s="65">
        <f>3*D11</f>
        <v>0</v>
      </c>
      <c r="E12" s="65">
        <f t="shared" ref="E12:V12" si="3">3*E11</f>
        <v>0</v>
      </c>
      <c r="F12" s="65">
        <f t="shared" si="3"/>
        <v>0</v>
      </c>
      <c r="G12" s="65">
        <f t="shared" si="3"/>
        <v>0</v>
      </c>
      <c r="H12" s="65">
        <f t="shared" si="3"/>
        <v>0</v>
      </c>
      <c r="I12" s="65">
        <f t="shared" si="3"/>
        <v>0</v>
      </c>
      <c r="J12" s="65">
        <f t="shared" si="3"/>
        <v>0</v>
      </c>
      <c r="K12" s="65">
        <f t="shared" si="3"/>
        <v>0</v>
      </c>
      <c r="L12" s="65">
        <f t="shared" si="3"/>
        <v>0</v>
      </c>
      <c r="M12" s="65">
        <f t="shared" si="3"/>
        <v>0</v>
      </c>
      <c r="N12" s="65">
        <f t="shared" si="3"/>
        <v>0</v>
      </c>
      <c r="O12" s="65">
        <f t="shared" si="3"/>
        <v>0</v>
      </c>
      <c r="P12" s="65">
        <f t="shared" si="3"/>
        <v>0</v>
      </c>
      <c r="Q12" s="65">
        <f t="shared" si="3"/>
        <v>0.44399999999999995</v>
      </c>
      <c r="R12" s="65">
        <f t="shared" si="3"/>
        <v>0</v>
      </c>
      <c r="S12" s="66">
        <f t="shared" si="3"/>
        <v>0</v>
      </c>
      <c r="T12" s="66">
        <f t="shared" si="3"/>
        <v>0.60000000000000009</v>
      </c>
      <c r="U12" s="66">
        <f t="shared" si="3"/>
        <v>0</v>
      </c>
      <c r="V12" s="66">
        <f t="shared" si="3"/>
        <v>0</v>
      </c>
      <c r="W12" s="66">
        <f t="shared" ref="W12" si="4">3*W11</f>
        <v>0</v>
      </c>
    </row>
    <row r="13" spans="1:23" s="2" customFormat="1" ht="16.5" thickBot="1" x14ac:dyDescent="0.3">
      <c r="A13" s="8">
        <v>6</v>
      </c>
      <c r="B13" s="13" t="s">
        <v>9</v>
      </c>
      <c r="C13" s="20" t="s">
        <v>1</v>
      </c>
      <c r="D13" s="61">
        <v>0</v>
      </c>
      <c r="E13" s="61">
        <v>0</v>
      </c>
      <c r="F13" s="61">
        <v>0</v>
      </c>
      <c r="G13" s="61">
        <v>0</v>
      </c>
      <c r="H13" s="61">
        <v>0</v>
      </c>
      <c r="I13" s="61">
        <v>0</v>
      </c>
      <c r="J13" s="61">
        <v>0</v>
      </c>
      <c r="K13" s="61">
        <v>0</v>
      </c>
      <c r="L13" s="61">
        <v>0</v>
      </c>
      <c r="M13" s="61">
        <v>0</v>
      </c>
      <c r="N13" s="61">
        <v>0</v>
      </c>
      <c r="O13" s="61">
        <v>0</v>
      </c>
      <c r="P13" s="61">
        <v>0</v>
      </c>
      <c r="Q13" s="61">
        <v>0</v>
      </c>
      <c r="R13" s="61">
        <v>0</v>
      </c>
      <c r="S13" s="62">
        <v>0</v>
      </c>
      <c r="T13" s="62">
        <v>0</v>
      </c>
      <c r="U13" s="62">
        <v>0</v>
      </c>
      <c r="V13" s="62">
        <v>0</v>
      </c>
      <c r="W13" s="62">
        <v>0</v>
      </c>
    </row>
    <row r="14" spans="1:23" s="2" customFormat="1" ht="16.5" thickBot="1" x14ac:dyDescent="0.3">
      <c r="A14" s="8">
        <v>7</v>
      </c>
      <c r="B14" s="12" t="s">
        <v>8</v>
      </c>
      <c r="C14" s="20" t="s">
        <v>1</v>
      </c>
      <c r="D14" s="61">
        <v>0</v>
      </c>
      <c r="E14" s="61">
        <v>0</v>
      </c>
      <c r="F14" s="61">
        <v>0</v>
      </c>
      <c r="G14" s="61">
        <v>0</v>
      </c>
      <c r="H14" s="61">
        <v>0</v>
      </c>
      <c r="I14" s="61">
        <v>0</v>
      </c>
      <c r="J14" s="61">
        <v>0</v>
      </c>
      <c r="K14" s="61">
        <v>0</v>
      </c>
      <c r="L14" s="61">
        <v>0</v>
      </c>
      <c r="M14" s="61">
        <v>0</v>
      </c>
      <c r="N14" s="61">
        <v>0</v>
      </c>
      <c r="O14" s="61">
        <v>0</v>
      </c>
      <c r="P14" s="61">
        <v>0</v>
      </c>
      <c r="Q14" s="61">
        <v>0</v>
      </c>
      <c r="R14" s="61">
        <v>0</v>
      </c>
      <c r="S14" s="62">
        <v>0</v>
      </c>
      <c r="T14" s="62">
        <v>0</v>
      </c>
      <c r="U14" s="62">
        <v>0</v>
      </c>
      <c r="V14" s="62">
        <v>0</v>
      </c>
      <c r="W14" s="62">
        <v>0</v>
      </c>
    </row>
    <row r="15" spans="1:23" s="2" customFormat="1" ht="16.5" thickBot="1" x14ac:dyDescent="0.3">
      <c r="A15" s="8">
        <v>8</v>
      </c>
      <c r="B15" s="17" t="s">
        <v>10</v>
      </c>
      <c r="C15" s="20" t="s">
        <v>1</v>
      </c>
      <c r="D15" s="61">
        <v>0</v>
      </c>
      <c r="E15" s="61">
        <v>0</v>
      </c>
      <c r="F15" s="61">
        <v>0</v>
      </c>
      <c r="G15" s="61">
        <v>0</v>
      </c>
      <c r="H15" s="61">
        <v>0</v>
      </c>
      <c r="I15" s="61">
        <v>0</v>
      </c>
      <c r="J15" s="61">
        <v>0</v>
      </c>
      <c r="K15" s="61">
        <v>0</v>
      </c>
      <c r="L15" s="61">
        <v>0</v>
      </c>
      <c r="M15" s="61">
        <v>0</v>
      </c>
      <c r="N15" s="61">
        <v>0</v>
      </c>
      <c r="O15" s="61">
        <v>0</v>
      </c>
      <c r="P15" s="61">
        <v>0</v>
      </c>
      <c r="Q15" s="61">
        <v>0</v>
      </c>
      <c r="R15" s="61">
        <v>0</v>
      </c>
      <c r="S15" s="62">
        <v>0</v>
      </c>
      <c r="T15" s="62">
        <v>0</v>
      </c>
      <c r="U15" s="62">
        <v>0</v>
      </c>
      <c r="V15" s="62">
        <v>0</v>
      </c>
      <c r="W15" s="62">
        <v>0</v>
      </c>
    </row>
    <row r="16" spans="1:23" s="2" customFormat="1" ht="16.5" thickBot="1" x14ac:dyDescent="0.3">
      <c r="A16" s="9">
        <v>9</v>
      </c>
      <c r="B16" s="37" t="s">
        <v>11</v>
      </c>
      <c r="C16" s="20" t="s">
        <v>2</v>
      </c>
      <c r="D16" s="15">
        <v>0</v>
      </c>
      <c r="E16" s="15">
        <v>0</v>
      </c>
      <c r="F16" s="15">
        <v>0</v>
      </c>
      <c r="G16" s="15">
        <v>1</v>
      </c>
      <c r="H16" s="15">
        <v>0</v>
      </c>
      <c r="I16" s="15">
        <v>0</v>
      </c>
      <c r="J16" s="15">
        <v>0</v>
      </c>
      <c r="K16" s="15">
        <v>0</v>
      </c>
      <c r="L16" s="15">
        <v>0</v>
      </c>
      <c r="M16" s="15">
        <v>0</v>
      </c>
      <c r="N16" s="15">
        <v>0</v>
      </c>
      <c r="O16" s="15">
        <v>0</v>
      </c>
      <c r="P16" s="15">
        <v>0</v>
      </c>
      <c r="Q16" s="15">
        <v>0</v>
      </c>
      <c r="R16" s="15">
        <v>0</v>
      </c>
      <c r="S16" s="64">
        <v>0</v>
      </c>
      <c r="T16" s="64">
        <v>0</v>
      </c>
      <c r="U16" s="64">
        <v>0</v>
      </c>
      <c r="V16" s="64">
        <v>0</v>
      </c>
      <c r="W16" s="64">
        <v>0</v>
      </c>
    </row>
    <row r="17" spans="1:23" s="2" customFormat="1" ht="16.5" thickBot="1" x14ac:dyDescent="0.3">
      <c r="A17" s="8">
        <v>10</v>
      </c>
      <c r="B17" s="37" t="s">
        <v>12</v>
      </c>
      <c r="C17" s="20" t="s">
        <v>1</v>
      </c>
      <c r="D17" s="66">
        <f t="shared" ref="D17:V17" si="5">D16*0.6</f>
        <v>0</v>
      </c>
      <c r="E17" s="66">
        <f t="shared" si="5"/>
        <v>0</v>
      </c>
      <c r="F17" s="66">
        <f t="shared" si="5"/>
        <v>0</v>
      </c>
      <c r="G17" s="66">
        <f t="shared" si="5"/>
        <v>0.6</v>
      </c>
      <c r="H17" s="66">
        <f t="shared" si="5"/>
        <v>0</v>
      </c>
      <c r="I17" s="66">
        <f t="shared" si="5"/>
        <v>0</v>
      </c>
      <c r="J17" s="66">
        <f>J16*0.6</f>
        <v>0</v>
      </c>
      <c r="K17" s="66">
        <f t="shared" si="5"/>
        <v>0</v>
      </c>
      <c r="L17" s="66">
        <f t="shared" si="5"/>
        <v>0</v>
      </c>
      <c r="M17" s="66">
        <f t="shared" si="5"/>
        <v>0</v>
      </c>
      <c r="N17" s="66">
        <f t="shared" si="5"/>
        <v>0</v>
      </c>
      <c r="O17" s="66">
        <f t="shared" si="5"/>
        <v>0</v>
      </c>
      <c r="P17" s="66">
        <f t="shared" si="5"/>
        <v>0</v>
      </c>
      <c r="Q17" s="66">
        <f t="shared" si="5"/>
        <v>0</v>
      </c>
      <c r="R17" s="66">
        <f t="shared" si="5"/>
        <v>0</v>
      </c>
      <c r="S17" s="62">
        <f t="shared" si="5"/>
        <v>0</v>
      </c>
      <c r="T17" s="62">
        <f t="shared" si="5"/>
        <v>0</v>
      </c>
      <c r="U17" s="62">
        <f t="shared" si="5"/>
        <v>0</v>
      </c>
      <c r="V17" s="62">
        <f t="shared" si="5"/>
        <v>0</v>
      </c>
      <c r="W17" s="62">
        <f t="shared" ref="W17" si="6">W16*0.6</f>
        <v>0</v>
      </c>
    </row>
    <row r="18" spans="1:23" s="2" customFormat="1" ht="16.5" thickBot="1" x14ac:dyDescent="0.3">
      <c r="A18" s="8">
        <v>11</v>
      </c>
      <c r="B18" s="17" t="s">
        <v>13</v>
      </c>
      <c r="C18" s="20" t="s">
        <v>2</v>
      </c>
      <c r="D18" s="15">
        <f>D21+D23+D25+D27</f>
        <v>11.1</v>
      </c>
      <c r="E18" s="15">
        <v>13.9</v>
      </c>
      <c r="F18" s="15">
        <v>7.9</v>
      </c>
      <c r="G18" s="15">
        <v>3.8</v>
      </c>
      <c r="H18" s="15">
        <v>233.7</v>
      </c>
      <c r="I18" s="15">
        <v>227.7</v>
      </c>
      <c r="J18" s="15">
        <v>210.1</v>
      </c>
      <c r="K18" s="15">
        <v>163.80000000000001</v>
      </c>
      <c r="L18" s="15">
        <v>140.9</v>
      </c>
      <c r="M18" s="15">
        <v>115.1</v>
      </c>
      <c r="N18" s="15">
        <v>63.3</v>
      </c>
      <c r="O18" s="15">
        <v>51.5</v>
      </c>
      <c r="P18" s="15">
        <f>P21+P23+P25+P27</f>
        <v>41.199999999999996</v>
      </c>
      <c r="Q18" s="15">
        <f>Q21+Q23+Q25+Q27</f>
        <v>19.952000000000002</v>
      </c>
      <c r="R18" s="15">
        <v>13.3</v>
      </c>
      <c r="S18" s="64">
        <v>0</v>
      </c>
      <c r="T18" s="64">
        <v>0</v>
      </c>
      <c r="U18" s="64">
        <v>0</v>
      </c>
      <c r="V18" s="64">
        <v>0</v>
      </c>
      <c r="W18" s="64">
        <v>0</v>
      </c>
    </row>
    <row r="19" spans="1:23" s="2" customFormat="1" ht="32.25" thickBot="1" x14ac:dyDescent="0.3">
      <c r="A19" s="9">
        <v>12</v>
      </c>
      <c r="B19" s="13" t="s">
        <v>14</v>
      </c>
      <c r="C19" s="20" t="s">
        <v>1</v>
      </c>
      <c r="D19" s="67">
        <f t="shared" ref="D19:Q19" si="7">SUM(D22,D24,D26,D28)</f>
        <v>0.59550000000000003</v>
      </c>
      <c r="E19" s="67">
        <f t="shared" si="7"/>
        <v>1.2865</v>
      </c>
      <c r="F19" s="67">
        <f t="shared" si="7"/>
        <v>0.75350000000000006</v>
      </c>
      <c r="G19" s="67">
        <f t="shared" si="7"/>
        <v>0.41799999999999998</v>
      </c>
      <c r="H19" s="67">
        <f t="shared" si="7"/>
        <v>12.416499999999999</v>
      </c>
      <c r="I19" s="67">
        <f t="shared" si="7"/>
        <v>10.595000000000001</v>
      </c>
      <c r="J19" s="67">
        <f t="shared" si="7"/>
        <v>9.6325000000000003</v>
      </c>
      <c r="K19" s="67">
        <f t="shared" si="7"/>
        <v>8.3394999999999992</v>
      </c>
      <c r="L19" s="67">
        <f t="shared" si="7"/>
        <v>7.1684999999999999</v>
      </c>
      <c r="M19" s="67">
        <f t="shared" si="7"/>
        <v>5.7624999999999993</v>
      </c>
      <c r="N19" s="67">
        <f t="shared" si="7"/>
        <v>4.4990000000000006</v>
      </c>
      <c r="O19" s="67">
        <f t="shared" si="7"/>
        <v>3.4540000000000006</v>
      </c>
      <c r="P19" s="67">
        <f t="shared" si="7"/>
        <v>2.6179999999999999</v>
      </c>
      <c r="Q19" s="67">
        <f t="shared" si="7"/>
        <v>1.0973600000000001</v>
      </c>
      <c r="R19" s="67">
        <f t="shared" ref="R19:W19" si="8">SUM(R22,R24,R26,R28)</f>
        <v>0.73150000000000004</v>
      </c>
      <c r="S19" s="68">
        <f t="shared" si="8"/>
        <v>0</v>
      </c>
      <c r="T19" s="68">
        <f t="shared" si="8"/>
        <v>0</v>
      </c>
      <c r="U19" s="68">
        <f t="shared" si="8"/>
        <v>0</v>
      </c>
      <c r="V19" s="68">
        <f t="shared" si="8"/>
        <v>0</v>
      </c>
      <c r="W19" s="68">
        <f t="shared" si="8"/>
        <v>0</v>
      </c>
    </row>
    <row r="20" spans="1:23" s="2" customFormat="1" ht="16.5" thickBot="1" x14ac:dyDescent="0.3">
      <c r="A20" s="8"/>
      <c r="B20" s="34" t="s">
        <v>4</v>
      </c>
      <c r="C20" s="20"/>
      <c r="D20" s="94"/>
      <c r="E20" s="95"/>
      <c r="F20" s="95"/>
      <c r="G20" s="95"/>
      <c r="H20" s="95"/>
      <c r="I20" s="95"/>
      <c r="J20" s="95"/>
      <c r="K20" s="95"/>
      <c r="L20" s="95"/>
      <c r="M20" s="95"/>
      <c r="N20" s="95"/>
      <c r="O20" s="95"/>
      <c r="P20" s="95"/>
      <c r="Q20" s="95"/>
      <c r="R20" s="95"/>
      <c r="S20" s="95"/>
      <c r="T20" s="95"/>
      <c r="U20" s="95"/>
      <c r="V20" s="96"/>
      <c r="W20" s="97"/>
    </row>
    <row r="21" spans="1:23" s="2" customFormat="1" ht="16.5" thickBot="1" x14ac:dyDescent="0.3">
      <c r="A21" s="7">
        <v>13</v>
      </c>
      <c r="B21" s="38" t="s">
        <v>15</v>
      </c>
      <c r="C21" s="20" t="s">
        <v>2</v>
      </c>
      <c r="D21" s="69">
        <v>0.2</v>
      </c>
      <c r="E21" s="69">
        <v>0.1</v>
      </c>
      <c r="F21" s="69">
        <v>0</v>
      </c>
      <c r="G21" s="69">
        <v>0</v>
      </c>
      <c r="H21" s="69">
        <v>3.8</v>
      </c>
      <c r="I21" s="69">
        <v>3.6</v>
      </c>
      <c r="J21" s="69">
        <v>3.4</v>
      </c>
      <c r="K21" s="69">
        <v>2.9</v>
      </c>
      <c r="L21" s="69">
        <v>2</v>
      </c>
      <c r="M21" s="69">
        <v>0.5</v>
      </c>
      <c r="N21" s="69">
        <v>0</v>
      </c>
      <c r="O21" s="69">
        <v>0</v>
      </c>
      <c r="P21" s="69">
        <v>0</v>
      </c>
      <c r="Q21" s="69">
        <v>0</v>
      </c>
      <c r="R21" s="69">
        <v>0</v>
      </c>
      <c r="S21" s="70">
        <v>0</v>
      </c>
      <c r="T21" s="70">
        <v>0</v>
      </c>
      <c r="U21" s="70">
        <v>0</v>
      </c>
      <c r="V21" s="70">
        <v>0</v>
      </c>
      <c r="W21" s="70">
        <v>0</v>
      </c>
    </row>
    <row r="22" spans="1:23" s="2" customFormat="1" ht="16.5" thickBot="1" x14ac:dyDescent="0.3">
      <c r="A22" s="7">
        <v>14</v>
      </c>
      <c r="B22" s="38" t="s">
        <v>16</v>
      </c>
      <c r="C22" s="20" t="s">
        <v>1</v>
      </c>
      <c r="D22" s="71">
        <f>D21*0.04</f>
        <v>8.0000000000000002E-3</v>
      </c>
      <c r="E22" s="71">
        <f>E21*0.04</f>
        <v>4.0000000000000001E-3</v>
      </c>
      <c r="F22" s="71">
        <f>F21*0.04</f>
        <v>0</v>
      </c>
      <c r="G22" s="72">
        <v>0</v>
      </c>
      <c r="H22" s="71">
        <f t="shared" ref="H22:V22" si="9">H21*0.04</f>
        <v>0.152</v>
      </c>
      <c r="I22" s="71">
        <f t="shared" si="9"/>
        <v>0.14400000000000002</v>
      </c>
      <c r="J22" s="71">
        <f t="shared" si="9"/>
        <v>0.13600000000000001</v>
      </c>
      <c r="K22" s="71">
        <f t="shared" si="9"/>
        <v>0.11599999999999999</v>
      </c>
      <c r="L22" s="71">
        <f t="shared" si="9"/>
        <v>0.08</v>
      </c>
      <c r="M22" s="71">
        <f t="shared" si="9"/>
        <v>0.02</v>
      </c>
      <c r="N22" s="71">
        <f t="shared" si="9"/>
        <v>0</v>
      </c>
      <c r="O22" s="71">
        <f t="shared" si="9"/>
        <v>0</v>
      </c>
      <c r="P22" s="71">
        <f t="shared" si="9"/>
        <v>0</v>
      </c>
      <c r="Q22" s="71">
        <f t="shared" si="9"/>
        <v>0</v>
      </c>
      <c r="R22" s="71">
        <f t="shared" si="9"/>
        <v>0</v>
      </c>
      <c r="S22" s="73">
        <f t="shared" si="9"/>
        <v>0</v>
      </c>
      <c r="T22" s="73">
        <f t="shared" si="9"/>
        <v>0</v>
      </c>
      <c r="U22" s="73">
        <f t="shared" si="9"/>
        <v>0</v>
      </c>
      <c r="V22" s="73">
        <f t="shared" si="9"/>
        <v>0</v>
      </c>
      <c r="W22" s="73">
        <f t="shared" ref="W22" si="10">W21*0.04</f>
        <v>0</v>
      </c>
    </row>
    <row r="23" spans="1:23" s="2" customFormat="1" ht="16.5" thickBot="1" x14ac:dyDescent="0.3">
      <c r="A23" s="7">
        <v>15</v>
      </c>
      <c r="B23" s="38" t="s">
        <v>34</v>
      </c>
      <c r="C23" s="20" t="s">
        <v>2</v>
      </c>
      <c r="D23" s="74">
        <v>10.1</v>
      </c>
      <c r="E23" s="75">
        <v>3.9</v>
      </c>
      <c r="F23" s="75">
        <v>2.1</v>
      </c>
      <c r="G23" s="75">
        <v>0</v>
      </c>
      <c r="H23" s="75">
        <v>145.19999999999999</v>
      </c>
      <c r="I23" s="75">
        <v>138.80000000000001</v>
      </c>
      <c r="J23" s="75">
        <v>123.1</v>
      </c>
      <c r="K23" s="75">
        <v>111.5</v>
      </c>
      <c r="L23" s="75">
        <v>97.2</v>
      </c>
      <c r="M23" s="75">
        <v>81.5</v>
      </c>
      <c r="N23" s="75">
        <v>44.8</v>
      </c>
      <c r="O23" s="75">
        <v>40.200000000000003</v>
      </c>
      <c r="P23" s="75">
        <v>34.799999999999997</v>
      </c>
      <c r="Q23" s="75">
        <v>19.952000000000002</v>
      </c>
      <c r="R23" s="75">
        <v>13.3</v>
      </c>
      <c r="S23" s="76">
        <v>0</v>
      </c>
      <c r="T23" s="76">
        <v>0</v>
      </c>
      <c r="U23" s="76">
        <v>0</v>
      </c>
      <c r="V23" s="76">
        <v>0</v>
      </c>
      <c r="W23" s="76">
        <v>0</v>
      </c>
    </row>
    <row r="24" spans="1:23" s="2" customFormat="1" ht="16.5" thickBot="1" x14ac:dyDescent="0.3">
      <c r="A24" s="7">
        <v>16</v>
      </c>
      <c r="B24" s="39" t="s">
        <v>35</v>
      </c>
      <c r="C24" s="20" t="s">
        <v>1</v>
      </c>
      <c r="D24" s="72">
        <f t="shared" ref="D24:V24" si="11">D23*0.055</f>
        <v>0.55549999999999999</v>
      </c>
      <c r="E24" s="77">
        <f t="shared" si="11"/>
        <v>0.2145</v>
      </c>
      <c r="F24" s="77">
        <f t="shared" si="11"/>
        <v>0.11550000000000001</v>
      </c>
      <c r="G24" s="77">
        <f t="shared" si="11"/>
        <v>0</v>
      </c>
      <c r="H24" s="77">
        <f t="shared" si="11"/>
        <v>7.9859999999999998</v>
      </c>
      <c r="I24" s="77">
        <f t="shared" si="11"/>
        <v>7.6340000000000003</v>
      </c>
      <c r="J24" s="77">
        <f t="shared" si="11"/>
        <v>6.7704999999999993</v>
      </c>
      <c r="K24" s="77">
        <f t="shared" si="11"/>
        <v>6.1325000000000003</v>
      </c>
      <c r="L24" s="77">
        <f t="shared" si="11"/>
        <v>5.3460000000000001</v>
      </c>
      <c r="M24" s="77">
        <f t="shared" si="11"/>
        <v>4.4824999999999999</v>
      </c>
      <c r="N24" s="77">
        <f t="shared" si="11"/>
        <v>2.464</v>
      </c>
      <c r="O24" s="77">
        <f t="shared" si="11"/>
        <v>2.2110000000000003</v>
      </c>
      <c r="P24" s="77">
        <f t="shared" si="11"/>
        <v>1.9139999999999999</v>
      </c>
      <c r="Q24" s="77">
        <f t="shared" si="11"/>
        <v>1.0973600000000001</v>
      </c>
      <c r="R24" s="77">
        <f t="shared" si="11"/>
        <v>0.73150000000000004</v>
      </c>
      <c r="S24" s="78">
        <f t="shared" si="11"/>
        <v>0</v>
      </c>
      <c r="T24" s="78">
        <f t="shared" si="11"/>
        <v>0</v>
      </c>
      <c r="U24" s="78">
        <f t="shared" si="11"/>
        <v>0</v>
      </c>
      <c r="V24" s="78">
        <f t="shared" si="11"/>
        <v>0</v>
      </c>
      <c r="W24" s="78">
        <f t="shared" ref="W24" si="12">W23*0.055</f>
        <v>0</v>
      </c>
    </row>
    <row r="25" spans="1:23" s="2" customFormat="1" ht="16.5" thickBot="1" x14ac:dyDescent="0.3">
      <c r="A25" s="7">
        <v>17</v>
      </c>
      <c r="B25" s="38" t="s">
        <v>32</v>
      </c>
      <c r="C25" s="20" t="s">
        <v>2</v>
      </c>
      <c r="D25" s="74">
        <v>0</v>
      </c>
      <c r="E25" s="74">
        <v>9.6</v>
      </c>
      <c r="F25" s="74">
        <v>5.8</v>
      </c>
      <c r="G25" s="74">
        <v>3.8</v>
      </c>
      <c r="H25" s="74">
        <v>33.06</v>
      </c>
      <c r="I25" s="74">
        <v>63.4</v>
      </c>
      <c r="J25" s="74">
        <v>63.3</v>
      </c>
      <c r="K25" s="74">
        <v>32.1</v>
      </c>
      <c r="L25" s="74">
        <v>27.2</v>
      </c>
      <c r="M25" s="74">
        <v>24.9</v>
      </c>
      <c r="N25" s="74">
        <v>18.5</v>
      </c>
      <c r="O25" s="74">
        <v>11.3</v>
      </c>
      <c r="P25" s="74">
        <v>6.4</v>
      </c>
      <c r="Q25" s="74">
        <v>0</v>
      </c>
      <c r="R25" s="74">
        <v>0</v>
      </c>
      <c r="S25" s="79">
        <v>0</v>
      </c>
      <c r="T25" s="79">
        <v>0</v>
      </c>
      <c r="U25" s="79">
        <v>0</v>
      </c>
      <c r="V25" s="79">
        <v>0</v>
      </c>
      <c r="W25" s="79">
        <v>0</v>
      </c>
    </row>
    <row r="26" spans="1:23" s="2" customFormat="1" ht="16.5" thickBot="1" x14ac:dyDescent="0.3">
      <c r="A26" s="7">
        <v>18</v>
      </c>
      <c r="B26" s="38" t="s">
        <v>33</v>
      </c>
      <c r="C26" s="20" t="s">
        <v>1</v>
      </c>
      <c r="D26" s="72">
        <v>0</v>
      </c>
      <c r="E26" s="72">
        <f>E25*0.11</f>
        <v>1.056</v>
      </c>
      <c r="F26" s="72">
        <f>F25*0.11</f>
        <v>0.63800000000000001</v>
      </c>
      <c r="G26" s="72">
        <f>G25*0.11</f>
        <v>0.41799999999999998</v>
      </c>
      <c r="H26" s="23">
        <v>1.1000000000000001</v>
      </c>
      <c r="I26" s="23">
        <v>1.4</v>
      </c>
      <c r="J26" s="23">
        <v>1.4</v>
      </c>
      <c r="K26" s="23">
        <v>0.96</v>
      </c>
      <c r="L26" s="23">
        <v>0.8</v>
      </c>
      <c r="M26" s="23">
        <v>0.72699999999999998</v>
      </c>
      <c r="N26" s="23">
        <f t="shared" ref="N26:U26" si="13">N25*0.11</f>
        <v>2.0350000000000001</v>
      </c>
      <c r="O26" s="72">
        <f t="shared" si="13"/>
        <v>1.2430000000000001</v>
      </c>
      <c r="P26" s="72">
        <f t="shared" si="13"/>
        <v>0.70400000000000007</v>
      </c>
      <c r="Q26" s="72">
        <f t="shared" si="13"/>
        <v>0</v>
      </c>
      <c r="R26" s="72">
        <f t="shared" si="13"/>
        <v>0</v>
      </c>
      <c r="S26" s="80">
        <f t="shared" si="13"/>
        <v>0</v>
      </c>
      <c r="T26" s="80">
        <f t="shared" si="13"/>
        <v>0</v>
      </c>
      <c r="U26" s="80">
        <f t="shared" si="13"/>
        <v>0</v>
      </c>
      <c r="V26" s="80">
        <f>V25*0.11</f>
        <v>0</v>
      </c>
      <c r="W26" s="80">
        <f>W25*0.11</f>
        <v>0</v>
      </c>
    </row>
    <row r="27" spans="1:23" s="2" customFormat="1" ht="16.5" customHeight="1" thickBot="1" x14ac:dyDescent="0.3">
      <c r="A27" s="7">
        <v>19</v>
      </c>
      <c r="B27" s="38" t="s">
        <v>17</v>
      </c>
      <c r="C27" s="20" t="s">
        <v>2</v>
      </c>
      <c r="D27" s="75">
        <v>0.8</v>
      </c>
      <c r="E27" s="75">
        <v>0.3</v>
      </c>
      <c r="F27" s="75">
        <v>0</v>
      </c>
      <c r="G27" s="74">
        <v>0</v>
      </c>
      <c r="H27" s="75">
        <v>48.9</v>
      </c>
      <c r="I27" s="75">
        <v>21.8</v>
      </c>
      <c r="J27" s="75">
        <v>20.399999999999999</v>
      </c>
      <c r="K27" s="75">
        <v>17.399999999999999</v>
      </c>
      <c r="L27" s="75">
        <v>14.5</v>
      </c>
      <c r="M27" s="75">
        <v>8.1999999999999993</v>
      </c>
      <c r="N27" s="74">
        <v>0</v>
      </c>
      <c r="O27" s="74">
        <v>0</v>
      </c>
      <c r="P27" s="74">
        <v>0</v>
      </c>
      <c r="Q27" s="74">
        <v>0</v>
      </c>
      <c r="R27" s="74">
        <v>0</v>
      </c>
      <c r="S27" s="79">
        <v>0</v>
      </c>
      <c r="T27" s="79">
        <v>0</v>
      </c>
      <c r="U27" s="79">
        <v>0</v>
      </c>
      <c r="V27" s="79">
        <v>0</v>
      </c>
      <c r="W27" s="79">
        <v>0</v>
      </c>
    </row>
    <row r="28" spans="1:23" s="2" customFormat="1" ht="16.5" thickBot="1" x14ac:dyDescent="0.3">
      <c r="A28" s="8">
        <v>20</v>
      </c>
      <c r="B28" s="39" t="s">
        <v>18</v>
      </c>
      <c r="C28" s="20" t="s">
        <v>1</v>
      </c>
      <c r="D28" s="81">
        <f>D27*0.04</f>
        <v>3.2000000000000001E-2</v>
      </c>
      <c r="E28" s="81">
        <f>E27*0.04</f>
        <v>1.2E-2</v>
      </c>
      <c r="F28" s="81">
        <f>F27*0.04</f>
        <v>0</v>
      </c>
      <c r="G28" s="72">
        <v>0</v>
      </c>
      <c r="H28" s="81">
        <f t="shared" ref="H28:V28" si="14">H27*0.065</f>
        <v>3.1785000000000001</v>
      </c>
      <c r="I28" s="81">
        <f t="shared" si="14"/>
        <v>1.417</v>
      </c>
      <c r="J28" s="81">
        <f t="shared" si="14"/>
        <v>1.3259999999999998</v>
      </c>
      <c r="K28" s="81">
        <f t="shared" si="14"/>
        <v>1.131</v>
      </c>
      <c r="L28" s="81">
        <f t="shared" si="14"/>
        <v>0.9425</v>
      </c>
      <c r="M28" s="81">
        <f t="shared" si="14"/>
        <v>0.53299999999999992</v>
      </c>
      <c r="N28" s="81">
        <f t="shared" si="14"/>
        <v>0</v>
      </c>
      <c r="O28" s="81">
        <f t="shared" si="14"/>
        <v>0</v>
      </c>
      <c r="P28" s="81">
        <f t="shared" si="14"/>
        <v>0</v>
      </c>
      <c r="Q28" s="81">
        <f t="shared" si="14"/>
        <v>0</v>
      </c>
      <c r="R28" s="81">
        <f t="shared" si="14"/>
        <v>0</v>
      </c>
      <c r="S28" s="82">
        <f t="shared" si="14"/>
        <v>0</v>
      </c>
      <c r="T28" s="82">
        <f t="shared" si="14"/>
        <v>0</v>
      </c>
      <c r="U28" s="82">
        <f t="shared" si="14"/>
        <v>0</v>
      </c>
      <c r="V28" s="82">
        <f t="shared" si="14"/>
        <v>0</v>
      </c>
      <c r="W28" s="82">
        <f t="shared" ref="W28" si="15">W27*0.065</f>
        <v>0</v>
      </c>
    </row>
    <row r="29" spans="1:23" s="2" customFormat="1" ht="16.5" thickBot="1" x14ac:dyDescent="0.3">
      <c r="A29" s="7">
        <v>21</v>
      </c>
      <c r="B29" s="21" t="s">
        <v>40</v>
      </c>
      <c r="C29" s="20" t="s">
        <v>2</v>
      </c>
      <c r="D29" s="25">
        <f>D7+D8+D13+D14+D15+D16+D18</f>
        <v>11.1</v>
      </c>
      <c r="E29" s="25">
        <f t="shared" ref="E29:P29" si="16">E7+E8+E13+E14+E15+E16+E18</f>
        <v>13.9</v>
      </c>
      <c r="F29" s="25">
        <f t="shared" si="16"/>
        <v>7.9</v>
      </c>
      <c r="G29" s="25">
        <f t="shared" si="16"/>
        <v>4.8</v>
      </c>
      <c r="H29" s="25">
        <f t="shared" si="16"/>
        <v>233.7</v>
      </c>
      <c r="I29" s="25">
        <f t="shared" si="16"/>
        <v>227.7</v>
      </c>
      <c r="J29" s="25">
        <f t="shared" si="16"/>
        <v>210.1</v>
      </c>
      <c r="K29" s="25">
        <f t="shared" si="16"/>
        <v>163.80000000000001</v>
      </c>
      <c r="L29" s="25">
        <f t="shared" si="16"/>
        <v>140.9</v>
      </c>
      <c r="M29" s="25">
        <f t="shared" si="16"/>
        <v>115.1</v>
      </c>
      <c r="N29" s="25">
        <f t="shared" si="16"/>
        <v>63.3</v>
      </c>
      <c r="O29" s="25">
        <f t="shared" si="16"/>
        <v>51.5</v>
      </c>
      <c r="P29" s="25">
        <f t="shared" si="16"/>
        <v>41.199999999999996</v>
      </c>
      <c r="Q29" s="25">
        <f>Q7+Q13+Q14+Q15+Q16+Q18</f>
        <v>19.952000000000002</v>
      </c>
      <c r="R29" s="25">
        <f>R7+R8+R13+R14+R15+R16</f>
        <v>0</v>
      </c>
      <c r="S29" s="83">
        <f t="shared" ref="S29:V29" si="17">S7+S8+S13+S14+S15+S16+S18</f>
        <v>0</v>
      </c>
      <c r="T29" s="83">
        <f>T7+T13+T14+T15+T16+T18</f>
        <v>0</v>
      </c>
      <c r="U29" s="83">
        <f t="shared" si="17"/>
        <v>0</v>
      </c>
      <c r="V29" s="83">
        <f t="shared" si="17"/>
        <v>0</v>
      </c>
      <c r="W29" s="83">
        <f t="shared" ref="W29" si="18">W7+W8+W13+W14+W15+W16+W18</f>
        <v>0</v>
      </c>
    </row>
    <row r="30" spans="1:23" s="2" customFormat="1" ht="16.5" thickBot="1" x14ac:dyDescent="0.3">
      <c r="A30" s="7">
        <v>22</v>
      </c>
      <c r="B30" s="18" t="s">
        <v>40</v>
      </c>
      <c r="C30" s="20" t="s">
        <v>1</v>
      </c>
      <c r="D30" s="24">
        <f t="shared" ref="D30:P30" si="19">SUM(D9,D17,D19)</f>
        <v>0.59550000000000003</v>
      </c>
      <c r="E30" s="24">
        <f t="shared" si="19"/>
        <v>1.2865</v>
      </c>
      <c r="F30" s="24">
        <f t="shared" si="19"/>
        <v>0.75350000000000006</v>
      </c>
      <c r="G30" s="24">
        <f t="shared" si="19"/>
        <v>1.018</v>
      </c>
      <c r="H30" s="24">
        <f t="shared" si="19"/>
        <v>12.416499999999999</v>
      </c>
      <c r="I30" s="24">
        <f t="shared" si="19"/>
        <v>10.595000000000001</v>
      </c>
      <c r="J30" s="24">
        <f t="shared" si="19"/>
        <v>9.6325000000000003</v>
      </c>
      <c r="K30" s="24">
        <f t="shared" si="19"/>
        <v>8.3394999999999992</v>
      </c>
      <c r="L30" s="24">
        <f t="shared" si="19"/>
        <v>7.1684999999999999</v>
      </c>
      <c r="M30" s="24">
        <f t="shared" si="19"/>
        <v>5.7624999999999993</v>
      </c>
      <c r="N30" s="24">
        <f t="shared" si="19"/>
        <v>4.4990000000000006</v>
      </c>
      <c r="O30" s="24">
        <f t="shared" si="19"/>
        <v>3.4540000000000006</v>
      </c>
      <c r="P30" s="24">
        <f t="shared" si="19"/>
        <v>2.6179999999999999</v>
      </c>
      <c r="Q30" s="24">
        <f>SUM(Q17,Q19)</f>
        <v>1.0973600000000001</v>
      </c>
      <c r="R30" s="24">
        <f>SUM(R9,R17)</f>
        <v>0</v>
      </c>
      <c r="S30" s="56">
        <f>SUM(S9,S17,S19)</f>
        <v>0</v>
      </c>
      <c r="T30" s="56">
        <f>SUM(T17,T19)</f>
        <v>0</v>
      </c>
      <c r="U30" s="56">
        <f t="shared" ref="U30:V30" si="20">SUM(U17,U19)</f>
        <v>0</v>
      </c>
      <c r="V30" s="56">
        <f t="shared" si="20"/>
        <v>0</v>
      </c>
      <c r="W30" s="56">
        <f t="shared" ref="W30" si="21">SUM(W17,W19)</f>
        <v>0</v>
      </c>
    </row>
    <row r="31" spans="1:23" s="26" customFormat="1" ht="32.25" thickBot="1" x14ac:dyDescent="0.3">
      <c r="A31" s="8">
        <v>23</v>
      </c>
      <c r="B31" s="40" t="s">
        <v>41</v>
      </c>
      <c r="C31" s="20" t="s">
        <v>1</v>
      </c>
      <c r="D31" s="14">
        <v>32.5</v>
      </c>
      <c r="E31" s="14">
        <v>32.5</v>
      </c>
      <c r="F31" s="14">
        <v>32.5</v>
      </c>
      <c r="G31" s="14">
        <v>32.5</v>
      </c>
      <c r="H31" s="14">
        <v>32.5</v>
      </c>
      <c r="I31" s="14">
        <v>12.5</v>
      </c>
      <c r="J31" s="14">
        <v>12.5</v>
      </c>
      <c r="K31" s="14">
        <v>12.5</v>
      </c>
      <c r="L31" s="14">
        <v>12.5</v>
      </c>
      <c r="M31" s="14">
        <v>12.5</v>
      </c>
      <c r="N31" s="25">
        <v>5</v>
      </c>
      <c r="O31" s="25">
        <v>5</v>
      </c>
      <c r="P31" s="25">
        <v>5</v>
      </c>
      <c r="Q31" s="25">
        <v>5</v>
      </c>
      <c r="R31" s="25">
        <v>5</v>
      </c>
      <c r="S31" s="25">
        <v>0.25</v>
      </c>
      <c r="T31" s="25">
        <v>0.25</v>
      </c>
      <c r="U31" s="25">
        <v>0.25</v>
      </c>
      <c r="V31" s="25">
        <v>0.25</v>
      </c>
      <c r="W31" s="25">
        <v>0.25</v>
      </c>
    </row>
    <row r="32" spans="1:23" ht="16.5" thickBot="1" x14ac:dyDescent="0.3">
      <c r="A32" s="10"/>
      <c r="B32" s="6"/>
      <c r="C32" s="6"/>
      <c r="D32" s="30"/>
      <c r="E32" s="30"/>
      <c r="F32" s="30"/>
      <c r="G32" s="30"/>
      <c r="H32" s="30"/>
      <c r="I32" s="30"/>
      <c r="J32" s="30"/>
      <c r="K32" s="30"/>
      <c r="L32" s="30"/>
      <c r="M32" s="30"/>
      <c r="N32" s="30"/>
      <c r="O32" s="30"/>
      <c r="P32" s="30"/>
      <c r="Q32" s="30"/>
      <c r="R32" s="30"/>
      <c r="S32" s="30"/>
      <c r="T32" s="30"/>
      <c r="U32" s="30"/>
      <c r="V32" s="30"/>
      <c r="W32" s="30"/>
    </row>
    <row r="33" spans="1:23" x14ac:dyDescent="0.25">
      <c r="A33" s="19"/>
      <c r="B33" s="52" t="s">
        <v>5</v>
      </c>
      <c r="C33" s="53"/>
      <c r="D33" s="49"/>
      <c r="E33" s="49"/>
      <c r="F33" s="49"/>
      <c r="G33" s="49"/>
      <c r="H33" s="49"/>
      <c r="I33" s="49"/>
      <c r="J33" s="49"/>
      <c r="K33" s="49"/>
      <c r="L33" s="49"/>
      <c r="M33" s="49"/>
      <c r="N33" s="49"/>
      <c r="O33" s="49"/>
      <c r="P33" s="49"/>
      <c r="Q33" s="49"/>
      <c r="R33" s="49"/>
      <c r="S33" s="49"/>
      <c r="T33" s="49"/>
      <c r="U33" s="49"/>
      <c r="V33" s="49"/>
      <c r="W33" s="49"/>
    </row>
    <row r="34" spans="1:23" x14ac:dyDescent="0.25">
      <c r="A34" s="19"/>
      <c r="B34" s="60" t="s">
        <v>39</v>
      </c>
      <c r="C34" s="44"/>
      <c r="D34" s="43"/>
      <c r="E34" s="43"/>
      <c r="F34" s="43"/>
      <c r="G34" s="43"/>
      <c r="H34" s="43"/>
      <c r="I34" s="43"/>
      <c r="J34" s="43"/>
      <c r="K34" s="43"/>
      <c r="L34" s="43"/>
      <c r="M34" s="43"/>
      <c r="N34" s="43"/>
      <c r="O34" s="43"/>
      <c r="P34" s="43"/>
      <c r="Q34" s="43"/>
      <c r="R34" s="43"/>
      <c r="S34" s="43"/>
      <c r="T34" s="43"/>
      <c r="U34" s="43"/>
      <c r="V34" s="43"/>
      <c r="W34" s="43"/>
    </row>
    <row r="35" spans="1:23" x14ac:dyDescent="0.25">
      <c r="A35" s="19"/>
      <c r="B35" s="45" t="s">
        <v>31</v>
      </c>
      <c r="C35" s="44"/>
      <c r="D35" s="43"/>
      <c r="E35" s="43"/>
      <c r="F35" s="43"/>
      <c r="G35" s="43"/>
      <c r="H35" s="43"/>
      <c r="I35" s="43"/>
      <c r="J35" s="43"/>
      <c r="K35" s="43"/>
      <c r="L35" s="43"/>
      <c r="M35" s="43"/>
      <c r="N35" s="43"/>
      <c r="O35" s="43"/>
      <c r="P35" s="43"/>
      <c r="Q35" s="43"/>
      <c r="R35" s="43"/>
      <c r="S35" s="43"/>
      <c r="T35" s="43"/>
      <c r="U35" s="43"/>
      <c r="V35" s="43"/>
      <c r="W35" s="43"/>
    </row>
    <row r="36" spans="1:23" x14ac:dyDescent="0.25">
      <c r="A36" s="19"/>
      <c r="B36" s="59" t="s">
        <v>29</v>
      </c>
      <c r="C36" s="44"/>
      <c r="D36" s="43"/>
      <c r="E36" s="43"/>
      <c r="F36" s="43"/>
      <c r="G36" s="43"/>
      <c r="H36" s="43"/>
      <c r="I36" s="43"/>
      <c r="J36" s="43"/>
      <c r="K36" s="43"/>
      <c r="L36" s="43"/>
      <c r="M36" s="43"/>
      <c r="N36" s="43"/>
      <c r="O36" s="43"/>
      <c r="P36" s="43"/>
      <c r="Q36" s="43"/>
      <c r="R36" s="43"/>
      <c r="S36" s="43"/>
      <c r="T36" s="43"/>
      <c r="U36" s="43"/>
      <c r="V36" s="43"/>
      <c r="W36" s="43"/>
    </row>
    <row r="37" spans="1:23" ht="15.75" thickBot="1" x14ac:dyDescent="0.3">
      <c r="B37" s="54" t="s">
        <v>42</v>
      </c>
      <c r="C37" s="55"/>
      <c r="D37" s="50"/>
      <c r="E37" s="50"/>
      <c r="F37" s="50"/>
      <c r="G37" s="50"/>
      <c r="H37" s="50"/>
      <c r="I37" s="50"/>
      <c r="J37" s="50"/>
      <c r="K37" s="50"/>
      <c r="L37" s="50"/>
      <c r="M37" s="51"/>
      <c r="N37" s="51"/>
      <c r="O37" s="51"/>
      <c r="P37" s="51"/>
      <c r="Q37" s="51"/>
      <c r="R37" s="48"/>
      <c r="S37" s="48"/>
      <c r="T37" s="48"/>
      <c r="U37" s="48"/>
      <c r="V37" s="48"/>
      <c r="W37" s="48"/>
    </row>
    <row r="38" spans="1:23" x14ac:dyDescent="0.25">
      <c r="B38" s="35"/>
      <c r="C38" s="36"/>
      <c r="D38" s="36"/>
      <c r="E38" s="36"/>
      <c r="F38" s="36"/>
      <c r="G38" s="36"/>
      <c r="H38" s="36"/>
      <c r="I38" s="36"/>
      <c r="J38" s="36"/>
      <c r="K38" s="36"/>
      <c r="L38" s="36"/>
      <c r="M38" s="22"/>
      <c r="N38" s="22"/>
      <c r="O38" s="22"/>
    </row>
    <row r="39" spans="1:23" x14ac:dyDescent="0.25">
      <c r="B39" s="47" t="s">
        <v>37</v>
      </c>
    </row>
    <row r="40" spans="1:23" x14ac:dyDescent="0.25">
      <c r="B40" s="46" t="s">
        <v>38</v>
      </c>
    </row>
    <row r="94" spans="2:3" x14ac:dyDescent="0.25">
      <c r="B94" s="3"/>
      <c r="C94" s="3"/>
    </row>
    <row r="95" spans="2:3" x14ac:dyDescent="0.25">
      <c r="B95" s="3"/>
      <c r="C95" s="3"/>
    </row>
    <row r="96" spans="2:3" x14ac:dyDescent="0.25">
      <c r="B96" s="3"/>
      <c r="C96" s="3"/>
    </row>
    <row r="97" spans="2:3" x14ac:dyDescent="0.25">
      <c r="B97" s="3"/>
      <c r="C97" s="3"/>
    </row>
    <row r="98" spans="2:3" x14ac:dyDescent="0.25">
      <c r="B98" s="3"/>
      <c r="C98" s="3"/>
    </row>
  </sheetData>
  <mergeCells count="5">
    <mergeCell ref="N4:W4"/>
    <mergeCell ref="B2:W2"/>
    <mergeCell ref="B1:W1"/>
    <mergeCell ref="D10:W10"/>
    <mergeCell ref="D20:W20"/>
  </mergeCells>
  <pageMargins left="0.15748031496062992" right="0.19685039370078741" top="0.78740157480314965" bottom="0.78740157480314965" header="0.31496062992125984" footer="0.31496062992125984"/>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zoomScaleNormal="100" zoomScaleSheetLayoutView="110" workbookViewId="0">
      <selection activeCell="P7" sqref="P7"/>
    </sheetView>
  </sheetViews>
  <sheetFormatPr defaultRowHeight="15" x14ac:dyDescent="0.25"/>
  <cols>
    <col min="1" max="1" width="16.28515625" customWidth="1"/>
  </cols>
  <sheetData>
    <row r="1" spans="1:10" ht="15.75" x14ac:dyDescent="0.25">
      <c r="A1" s="100" t="s">
        <v>19</v>
      </c>
      <c r="B1" s="100"/>
      <c r="C1" s="100"/>
      <c r="D1" s="100"/>
      <c r="E1" s="100"/>
      <c r="F1" s="100"/>
      <c r="G1" s="100"/>
      <c r="H1" s="100"/>
    </row>
    <row r="2" spans="1:10" ht="26.25" customHeight="1" x14ac:dyDescent="0.25">
      <c r="A2" s="101" t="s">
        <v>24</v>
      </c>
      <c r="B2" s="101"/>
      <c r="C2" s="101"/>
      <c r="D2" s="101"/>
      <c r="E2" s="101"/>
      <c r="F2" s="101"/>
      <c r="G2" s="101"/>
      <c r="H2" s="101"/>
      <c r="I2" s="41"/>
      <c r="J2" s="41"/>
    </row>
    <row r="3" spans="1:10" ht="25.5" customHeight="1" x14ac:dyDescent="0.25">
      <c r="A3" s="102" t="s">
        <v>45</v>
      </c>
      <c r="B3" s="102"/>
      <c r="C3" s="102"/>
      <c r="D3" s="102"/>
      <c r="E3" s="102"/>
      <c r="F3" s="102"/>
      <c r="G3" s="102"/>
      <c r="H3" s="102"/>
    </row>
    <row r="4" spans="1:10" ht="15.75" x14ac:dyDescent="0.25">
      <c r="A4" s="103" t="s">
        <v>20</v>
      </c>
      <c r="B4" s="103"/>
      <c r="C4" s="103"/>
      <c r="D4" s="103"/>
      <c r="E4" s="103"/>
      <c r="F4" s="103"/>
      <c r="G4" s="103"/>
      <c r="H4" s="103"/>
    </row>
    <row r="5" spans="1:10" ht="34.5" customHeight="1" x14ac:dyDescent="0.25">
      <c r="A5" s="104" t="s">
        <v>25</v>
      </c>
      <c r="B5" s="104"/>
      <c r="C5" s="104"/>
      <c r="D5" s="104"/>
      <c r="E5" s="104"/>
      <c r="F5" s="104"/>
      <c r="G5" s="104"/>
      <c r="H5" s="104"/>
    </row>
    <row r="6" spans="1:10" x14ac:dyDescent="0.25">
      <c r="A6" s="57"/>
      <c r="B6" s="57"/>
      <c r="C6" s="57"/>
      <c r="D6" s="57"/>
      <c r="E6" s="57"/>
      <c r="F6" s="57"/>
      <c r="G6" s="57"/>
      <c r="H6" s="57"/>
    </row>
    <row r="7" spans="1:10" ht="15.75" x14ac:dyDescent="0.25">
      <c r="A7" s="99" t="s">
        <v>21</v>
      </c>
      <c r="B7" s="99"/>
      <c r="C7" s="99"/>
      <c r="D7" s="99"/>
      <c r="E7" s="99"/>
      <c r="F7" s="99"/>
      <c r="G7" s="99"/>
      <c r="H7" s="99"/>
    </row>
    <row r="8" spans="1:10" ht="75" customHeight="1" x14ac:dyDescent="0.25">
      <c r="A8" s="98" t="s">
        <v>47</v>
      </c>
      <c r="B8" s="98"/>
      <c r="C8" s="98"/>
      <c r="D8" s="98"/>
      <c r="E8" s="98"/>
      <c r="F8" s="98"/>
      <c r="G8" s="98"/>
      <c r="H8" s="98"/>
    </row>
    <row r="9" spans="1:10" ht="15.75" x14ac:dyDescent="0.25">
      <c r="A9" s="58"/>
      <c r="B9" s="57"/>
      <c r="C9" s="57"/>
      <c r="D9" s="57"/>
      <c r="E9" s="57"/>
      <c r="F9" s="57"/>
      <c r="G9" s="57"/>
      <c r="H9" s="57"/>
    </row>
    <row r="10" spans="1:10" ht="15.75" x14ac:dyDescent="0.25">
      <c r="A10" s="99" t="s">
        <v>22</v>
      </c>
      <c r="B10" s="99"/>
      <c r="C10" s="99"/>
      <c r="D10" s="99"/>
      <c r="E10" s="99"/>
      <c r="F10" s="99"/>
      <c r="G10" s="99"/>
      <c r="H10" s="99"/>
    </row>
    <row r="11" spans="1:10" ht="27" customHeight="1" x14ac:dyDescent="0.25">
      <c r="A11" s="98" t="s">
        <v>46</v>
      </c>
      <c r="B11" s="98"/>
      <c r="C11" s="98"/>
      <c r="D11" s="98"/>
      <c r="E11" s="98"/>
      <c r="F11" s="98"/>
      <c r="G11" s="98"/>
      <c r="H11" s="98"/>
    </row>
    <row r="12" spans="1:10" ht="37.5" customHeight="1" x14ac:dyDescent="0.25">
      <c r="A12" s="98" t="s">
        <v>26</v>
      </c>
      <c r="B12" s="98"/>
      <c r="C12" s="98"/>
      <c r="D12" s="98"/>
      <c r="E12" s="98"/>
      <c r="F12" s="98"/>
      <c r="G12" s="98"/>
      <c r="H12" s="98"/>
    </row>
    <row r="13" spans="1:10" x14ac:dyDescent="0.25">
      <c r="A13" s="57"/>
      <c r="B13" s="57"/>
      <c r="C13" s="57"/>
      <c r="D13" s="57"/>
      <c r="E13" s="57"/>
      <c r="F13" s="57"/>
      <c r="G13" s="57"/>
      <c r="H13" s="57"/>
    </row>
    <row r="14" spans="1:10" ht="15.75" x14ac:dyDescent="0.25">
      <c r="A14" s="99" t="s">
        <v>23</v>
      </c>
      <c r="B14" s="99"/>
      <c r="C14" s="99"/>
      <c r="D14" s="99"/>
      <c r="E14" s="99"/>
      <c r="F14" s="99"/>
      <c r="G14" s="99"/>
      <c r="H14" s="99"/>
    </row>
    <row r="15" spans="1:10" ht="42.75" customHeight="1" x14ac:dyDescent="0.25">
      <c r="A15" s="98" t="s">
        <v>27</v>
      </c>
      <c r="B15" s="98"/>
      <c r="C15" s="98"/>
      <c r="D15" s="98"/>
      <c r="E15" s="98"/>
      <c r="F15" s="98"/>
      <c r="G15" s="98"/>
      <c r="H15" s="98"/>
    </row>
    <row r="16" spans="1:10" x14ac:dyDescent="0.25">
      <c r="B16" s="42"/>
    </row>
  </sheetData>
  <mergeCells count="12">
    <mergeCell ref="A7:H7"/>
    <mergeCell ref="A8:H8"/>
    <mergeCell ref="A1:H1"/>
    <mergeCell ref="A2:H2"/>
    <mergeCell ref="A3:H3"/>
    <mergeCell ref="A4:H4"/>
    <mergeCell ref="A5:H5"/>
    <mergeCell ref="A15:H15"/>
    <mergeCell ref="A12:H12"/>
    <mergeCell ref="A10:H10"/>
    <mergeCell ref="A11:H11"/>
    <mergeCell ref="A14:H14"/>
  </mergeCells>
  <pageMargins left="1.1811023622047245" right="0.2" top="0.74803149606299213" bottom="0.4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A-3</vt:lpstr>
      <vt:lpstr>Metadata</vt:lpstr>
      <vt:lpstr>'A-3'!Область_печати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Леднева Юлия Сергеевна</cp:lastModifiedBy>
  <cp:lastPrinted>2025-07-07T08:57:26Z</cp:lastPrinted>
  <dcterms:created xsi:type="dcterms:W3CDTF">2011-05-01T09:55:58Z</dcterms:created>
  <dcterms:modified xsi:type="dcterms:W3CDTF">2025-07-21T11:08:48Z</dcterms:modified>
</cp:coreProperties>
</file>