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4520" windowHeight="12840" tabRatio="946"/>
  </bookViews>
  <sheets>
    <sheet name="ВВП_2 оценка" sheetId="1" r:id="rId1"/>
    <sheet name="ВВП_производственный метод" sheetId="2" r:id="rId2"/>
    <sheet name="ВВП_метод использования доходов" sheetId="4" r:id="rId3"/>
    <sheet name="ВВП_по источникам доходов" sheetId="6" r:id="rId4"/>
    <sheet name="ВВП_источники доходов по ВЭД" sheetId="5" r:id="rId5"/>
  </sheets>
  <definedNames>
    <definedName name="_Hlk486514989" localSheetId="0">'ВВП_2 оценка'!#REF!</definedName>
    <definedName name="_xlnm._FilterDatabase" localSheetId="4" hidden="1">'ВВП_источники доходов по ВЭД'!$A$6:$F$32</definedName>
  </definedNames>
  <calcPr calcId="144525"/>
</workbook>
</file>

<file path=xl/calcChain.xml><?xml version="1.0" encoding="utf-8"?>
<calcChain xmlns="http://schemas.openxmlformats.org/spreadsheetml/2006/main">
  <c r="E18" i="5" l="1"/>
  <c r="B28" i="5"/>
  <c r="B21" i="5"/>
  <c r="B9" i="4" l="1"/>
  <c r="C18" i="5" l="1"/>
  <c r="B29" i="5"/>
  <c r="B30" i="5"/>
  <c r="B31" i="5"/>
  <c r="B25" i="5"/>
  <c r="B26" i="5"/>
  <c r="B19" i="5"/>
  <c r="B20" i="5"/>
  <c r="B22" i="5"/>
  <c r="B13" i="5"/>
  <c r="B14" i="5"/>
  <c r="B15" i="5"/>
  <c r="B24" i="5"/>
  <c r="B17" i="5"/>
  <c r="B27" i="5" l="1"/>
  <c r="B23" i="5"/>
  <c r="B16" i="5"/>
  <c r="B12" i="5"/>
  <c r="D18" i="5"/>
  <c r="F18" i="5"/>
  <c r="E11" i="5"/>
  <c r="E10" i="5" s="1"/>
  <c r="C11" i="5"/>
  <c r="D11" i="5"/>
  <c r="F11" i="5"/>
  <c r="C12" i="4"/>
  <c r="B12" i="4"/>
  <c r="C21" i="4"/>
  <c r="B21" i="4"/>
  <c r="B18" i="5" l="1"/>
  <c r="C10" i="5"/>
  <c r="D10" i="5"/>
  <c r="F10" i="5"/>
  <c r="B11" i="5"/>
  <c r="C7" i="6"/>
  <c r="B7" i="6"/>
  <c r="C9" i="4"/>
  <c r="C17" i="4"/>
  <c r="B17" i="4"/>
  <c r="C16" i="2"/>
  <c r="C9" i="2"/>
  <c r="C7" i="2" l="1"/>
  <c r="B10" i="5"/>
  <c r="B8" i="5" s="1"/>
  <c r="C7" i="4"/>
  <c r="B7" i="4"/>
  <c r="B16" i="2" l="1"/>
  <c r="B9" i="2"/>
  <c r="B7" i="2" l="1"/>
</calcChain>
</file>

<file path=xl/sharedStrings.xml><?xml version="1.0" encoding="utf-8"?>
<sst xmlns="http://schemas.openxmlformats.org/spreadsheetml/2006/main" count="139" uniqueCount="79">
  <si>
    <t>О второй оценке валового внутреннего продукта</t>
  </si>
  <si>
    <t>млн. рублей</t>
  </si>
  <si>
    <t>Валовой внутренний продукт производственным методом</t>
  </si>
  <si>
    <t>в процентах к итогу</t>
  </si>
  <si>
    <t>Валовой внутренний продукт</t>
  </si>
  <si>
    <t>в том числе:</t>
  </si>
  <si>
    <t>Сфера производства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</si>
  <si>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</si>
  <si>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</si>
  <si>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</si>
  <si>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</si>
  <si>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</si>
  <si>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</si>
  <si>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Сфера услуг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</si>
  <si>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</si>
  <si>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</si>
  <si>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Услуги по временному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</si>
  <si>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</si>
  <si>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</si>
  <si>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</si>
  <si>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</si>
  <si>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сфере административных и вспомогательных услуг</t>
  </si>
  <si>
    <t>Государственное управление</t>
  </si>
  <si>
    <t>Образование</t>
  </si>
  <si>
    <t>Здравоохранение и социальные услуги</t>
  </si>
  <si>
    <t>Творчество, спорт, развлечения и отдых</t>
  </si>
  <si>
    <t>Предоставление прочих видов услуг</t>
  </si>
  <si>
    <t>Чистые налоги на продукты</t>
  </si>
  <si>
    <t>Валовой внутренний продукт методом использования доходов</t>
  </si>
  <si>
    <t>расходы на конечное потребление</t>
  </si>
  <si>
    <t>домашних хозяйств</t>
  </si>
  <si>
    <t>государственных организаций</t>
  </si>
  <si>
    <t>на индивидуальные товары и услуги</t>
  </si>
  <si>
    <t>на коллективные услуги</t>
  </si>
  <si>
    <t>некоммерческих организаций, обслуживающих домашние хозяйства</t>
  </si>
  <si>
    <t>валовое накопление</t>
  </si>
  <si>
    <t>основного капитала</t>
  </si>
  <si>
    <t>изменение запасов материальных оборотных средств</t>
  </si>
  <si>
    <t>чистый экспорт товаров и услуг</t>
  </si>
  <si>
    <t>экспорт</t>
  </si>
  <si>
    <t>импорт</t>
  </si>
  <si>
    <t>статистическое расхождение</t>
  </si>
  <si>
    <t>Валовой внутренний продукт по источникам доходов</t>
  </si>
  <si>
    <t>оплата труда работников</t>
  </si>
  <si>
    <t>валовая прибыль экономики и валовые смешанные доходы</t>
  </si>
  <si>
    <t>в текущих ценах,</t>
  </si>
  <si>
    <t>170 466</t>
  </si>
  <si>
    <t>307 245</t>
  </si>
  <si>
    <t>547 617</t>
  </si>
  <si>
    <t>670 688</t>
  </si>
  <si>
    <t>805 793</t>
  </si>
  <si>
    <t>899 098</t>
  </si>
  <si>
    <t>94 949</t>
  </si>
  <si>
    <t>105 748</t>
  </si>
  <si>
    <t>в процентах к предыдущему году</t>
  </si>
  <si>
    <t>В текущих ценах</t>
  </si>
  <si>
    <t>В сопоставимых ценах;
в процентах к предыдущему году</t>
  </si>
  <si>
    <t>(в текущих ценах; миллионов рублей)</t>
  </si>
  <si>
    <t>Валовая добавленная стоимость</t>
  </si>
  <si>
    <t>валовая прибыль и валовые смешанные доходы</t>
  </si>
  <si>
    <t>x</t>
  </si>
  <si>
    <t>-</t>
  </si>
  <si>
    <t>другие налоги на производство</t>
  </si>
  <si>
    <t>другие субсидии на производство</t>
  </si>
  <si>
    <t>млрд. рублей</t>
  </si>
  <si>
    <t>(с 2016 г. – млн. рублей)</t>
  </si>
  <si>
    <t>тыс. рублей</t>
  </si>
  <si>
    <t>(с 2016 г. – рублей)</t>
  </si>
  <si>
    <t>в процентах
к итогу</t>
  </si>
  <si>
    <t>17 974</t>
  </si>
  <si>
    <t>32 473</t>
  </si>
  <si>
    <t>57 968</t>
  </si>
  <si>
    <t>85 282</t>
  </si>
  <si>
    <t>за 2020 год</t>
  </si>
  <si>
    <t>Валовой внутренний продукт на душу населения</t>
  </si>
  <si>
    <t>по видам экономической деятельности за 2020 год</t>
  </si>
  <si>
    <t>за 2020 год по видам экономической деятельности</t>
  </si>
  <si>
    <t>Валовой внутренний продукт за 2010 – 2020 гг.</t>
  </si>
  <si>
    <t>чистые налоги на производство и импорт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</si>
</sst>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justify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3"/>
    </xf>
    <xf numFmtId="0" fontId="3" fillId="0" borderId="10" xfId="0" applyFont="1" applyBorder="1" applyAlignment="1">
      <alignment horizontal="left" wrapText="1" inden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left" wrapText="1" indent="6"/>
    </xf>
    <xf numFmtId="0" fontId="3" fillId="0" borderId="10" xfId="0" applyFont="1" applyBorder="1" applyAlignment="1">
      <alignment horizontal="left" wrapText="1" indent="5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left" wrapText="1" indent="3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 vertical="top" wrapText="1"/>
    </xf>
    <xf numFmtId="0" fontId="2" fillId="0" borderId="0" xfId="0" applyFont="1" applyAlignment="1"/>
    <xf numFmtId="0" fontId="3" fillId="0" borderId="0" xfId="0" applyFont="1" applyAlignment="1"/>
    <xf numFmtId="0" fontId="6" fillId="0" borderId="0" xfId="0" applyFont="1" applyBorder="1" applyAlignment="1">
      <alignment horizontal="justify"/>
    </xf>
    <xf numFmtId="0" fontId="0" fillId="0" borderId="0" xfId="0" applyBorder="1"/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164" fontId="3" fillId="0" borderId="11" xfId="0" applyNumberFormat="1" applyFont="1" applyBorder="1" applyAlignment="1">
      <alignment horizontal="right" wrapText="1" indent="3"/>
    </xf>
    <xf numFmtId="0" fontId="3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vertical="center" wrapText="1"/>
    </xf>
    <xf numFmtId="0" fontId="0" fillId="0" borderId="0" xfId="0" applyFill="1"/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wrapText="1"/>
    </xf>
    <xf numFmtId="16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wrapText="1" indent="1"/>
    </xf>
    <xf numFmtId="164" fontId="3" fillId="0" borderId="13" xfId="0" applyNumberFormat="1" applyFont="1" applyBorder="1" applyAlignment="1">
      <alignment horizontal="right" wrapText="1" indent="1"/>
    </xf>
    <xf numFmtId="164" fontId="3" fillId="0" borderId="11" xfId="0" applyNumberFormat="1" applyFont="1" applyBorder="1" applyAlignment="1">
      <alignment horizontal="right" wrapText="1" indent="2"/>
    </xf>
    <xf numFmtId="164" fontId="3" fillId="0" borderId="13" xfId="0" applyNumberFormat="1" applyFont="1" applyBorder="1" applyAlignment="1">
      <alignment horizontal="right" wrapText="1" indent="2"/>
    </xf>
    <xf numFmtId="3" fontId="3" fillId="0" borderId="11" xfId="0" applyNumberFormat="1" applyFont="1" applyBorder="1" applyAlignment="1">
      <alignment horizontal="right" wrapText="1" indent="3"/>
    </xf>
    <xf numFmtId="164" fontId="3" fillId="0" borderId="11" xfId="0" quotePrefix="1" applyNumberFormat="1" applyFont="1" applyBorder="1" applyAlignment="1">
      <alignment horizontal="right" wrapText="1" indent="3"/>
    </xf>
    <xf numFmtId="164" fontId="3" fillId="0" borderId="13" xfId="0" applyNumberFormat="1" applyFont="1" applyBorder="1" applyAlignment="1">
      <alignment horizontal="right" wrapText="1" indent="3"/>
    </xf>
    <xf numFmtId="164" fontId="3" fillId="0" borderId="11" xfId="0" applyNumberFormat="1" applyFont="1" applyBorder="1" applyAlignment="1">
      <alignment horizontal="right" wrapText="1" indent="7"/>
    </xf>
    <xf numFmtId="164" fontId="3" fillId="0" borderId="13" xfId="0" applyNumberFormat="1" applyFont="1" applyBorder="1" applyAlignment="1">
      <alignment horizontal="right" wrapText="1" indent="7"/>
    </xf>
    <xf numFmtId="3" fontId="3" fillId="0" borderId="11" xfId="0" applyNumberFormat="1" applyFont="1" applyBorder="1" applyAlignment="1">
      <alignment horizontal="right" wrapText="1" indent="5"/>
    </xf>
    <xf numFmtId="164" fontId="3" fillId="0" borderId="11" xfId="0" applyNumberFormat="1" applyFont="1" applyBorder="1" applyAlignment="1">
      <alignment horizontal="right" wrapText="1" indent="5"/>
    </xf>
    <xf numFmtId="164" fontId="3" fillId="0" borderId="13" xfId="0" applyNumberFormat="1" applyFont="1" applyBorder="1" applyAlignment="1">
      <alignment horizontal="right" wrapText="1" indent="5"/>
    </xf>
    <xf numFmtId="0" fontId="3" fillId="0" borderId="11" xfId="0" applyFont="1" applyBorder="1" applyAlignment="1">
      <alignment horizontal="right" wrapText="1" indent="1"/>
    </xf>
    <xf numFmtId="164" fontId="3" fillId="0" borderId="6" xfId="0" applyNumberFormat="1" applyFont="1" applyBorder="1" applyAlignment="1">
      <alignment horizontal="right" wrapText="1" indent="1"/>
    </xf>
    <xf numFmtId="0" fontId="3" fillId="0" borderId="6" xfId="0" applyFont="1" applyBorder="1" applyAlignment="1">
      <alignment horizontal="right" wrapText="1" indent="1"/>
    </xf>
    <xf numFmtId="0" fontId="3" fillId="0" borderId="9" xfId="0" applyFont="1" applyBorder="1" applyAlignment="1">
      <alignment horizontal="right" wrapText="1" indent="1"/>
    </xf>
    <xf numFmtId="0" fontId="3" fillId="0" borderId="10" xfId="0" applyFont="1" applyBorder="1" applyAlignment="1">
      <alignment horizontal="left" vertical="center" wrapText="1" indent="2"/>
    </xf>
    <xf numFmtId="165" fontId="3" fillId="0" borderId="6" xfId="0" applyNumberFormat="1" applyFont="1" applyBorder="1" applyAlignment="1">
      <alignment horizontal="right" wrapText="1" indent="1"/>
    </xf>
    <xf numFmtId="0" fontId="0" fillId="0" borderId="16" xfId="0" applyBorder="1"/>
    <xf numFmtId="3" fontId="3" fillId="0" borderId="11" xfId="0" applyNumberFormat="1" applyFont="1" applyBorder="1" applyAlignment="1">
      <alignment horizontal="right" wrapText="1" indent="2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85" zoomScaleNormal="85" workbookViewId="0">
      <selection activeCell="A2" sqref="A2:L2"/>
    </sheetView>
  </sheetViews>
  <sheetFormatPr defaultRowHeight="15" x14ac:dyDescent="0.25"/>
  <cols>
    <col min="1" max="1" width="24.7109375" customWidth="1"/>
    <col min="2" max="10" width="9.7109375" customWidth="1"/>
  </cols>
  <sheetData>
    <row r="1" spans="1:12" ht="18" customHeight="1" x14ac:dyDescent="0.25"/>
    <row r="2" spans="1:12" ht="18" customHeight="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8" customHeight="1" x14ac:dyDescent="0.25">
      <c r="A3" s="65" t="s">
        <v>73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8" customHeight="1" x14ac:dyDescent="0.25">
      <c r="A4" s="1"/>
    </row>
    <row r="5" spans="1:12" ht="18" customHeight="1" x14ac:dyDescent="0.25">
      <c r="A5" s="65" t="s">
        <v>77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7.25" customHeight="1" thickBot="1" x14ac:dyDescent="0.3">
      <c r="A6" s="15"/>
    </row>
    <row r="7" spans="1:12" s="31" customFormat="1" ht="15.75" thickBot="1" x14ac:dyDescent="0.3">
      <c r="A7" s="43"/>
      <c r="B7" s="44">
        <v>2010</v>
      </c>
      <c r="C7" s="44">
        <v>2011</v>
      </c>
      <c r="D7" s="44">
        <v>2012</v>
      </c>
      <c r="E7" s="44">
        <v>2013</v>
      </c>
      <c r="F7" s="44">
        <v>2014</v>
      </c>
      <c r="G7" s="44">
        <v>2015</v>
      </c>
      <c r="H7" s="44">
        <v>2016</v>
      </c>
      <c r="I7" s="44">
        <v>2017</v>
      </c>
      <c r="J7" s="44">
        <v>2018</v>
      </c>
      <c r="K7" s="44">
        <v>2019</v>
      </c>
      <c r="L7" s="44">
        <v>2020</v>
      </c>
    </row>
    <row r="8" spans="1:12" ht="28.5" x14ac:dyDescent="0.25">
      <c r="A8" s="23" t="s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x14ac:dyDescent="0.25">
      <c r="A9" s="23" t="s">
        <v>45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25">
      <c r="A10" s="23" t="s">
        <v>64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5" customHeight="1" x14ac:dyDescent="0.25">
      <c r="A11" s="23" t="s">
        <v>65</v>
      </c>
      <c r="B11" s="38" t="s">
        <v>46</v>
      </c>
      <c r="C11" s="38" t="s">
        <v>47</v>
      </c>
      <c r="D11" s="38" t="s">
        <v>48</v>
      </c>
      <c r="E11" s="38" t="s">
        <v>49</v>
      </c>
      <c r="F11" s="38" t="s">
        <v>50</v>
      </c>
      <c r="G11" s="38" t="s">
        <v>51</v>
      </c>
      <c r="H11" s="38" t="s">
        <v>52</v>
      </c>
      <c r="I11" s="38" t="s">
        <v>53</v>
      </c>
      <c r="J11" s="37">
        <v>122320</v>
      </c>
      <c r="K11" s="37">
        <v>134732</v>
      </c>
      <c r="L11" s="37">
        <v>149721</v>
      </c>
    </row>
    <row r="12" spans="1:12" ht="28.5" x14ac:dyDescent="0.25">
      <c r="A12" s="23" t="s">
        <v>54</v>
      </c>
      <c r="B12" s="39">
        <v>107.7</v>
      </c>
      <c r="C12" s="39">
        <v>105.5</v>
      </c>
      <c r="D12" s="39">
        <v>101.7</v>
      </c>
      <c r="E12" s="39">
        <v>101</v>
      </c>
      <c r="F12" s="39">
        <v>101.7</v>
      </c>
      <c r="G12" s="39">
        <v>96.2</v>
      </c>
      <c r="H12" s="39">
        <v>97.5</v>
      </c>
      <c r="I12" s="39">
        <v>102.5</v>
      </c>
      <c r="J12" s="39">
        <v>103.1</v>
      </c>
      <c r="K12" s="39">
        <v>101.4</v>
      </c>
      <c r="L12" s="39">
        <v>99.3</v>
      </c>
    </row>
    <row r="13" spans="1:12" ht="42.75" x14ac:dyDescent="0.25">
      <c r="A13" s="23" t="s">
        <v>74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x14ac:dyDescent="0.25">
      <c r="A14" s="23" t="s">
        <v>45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x14ac:dyDescent="0.25">
      <c r="A15" s="23" t="s">
        <v>66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5" customHeight="1" x14ac:dyDescent="0.25">
      <c r="A16" s="23" t="s">
        <v>67</v>
      </c>
      <c r="B16" s="37" t="s">
        <v>69</v>
      </c>
      <c r="C16" s="37" t="s">
        <v>70</v>
      </c>
      <c r="D16" s="37" t="s">
        <v>71</v>
      </c>
      <c r="E16" s="37">
        <v>71023</v>
      </c>
      <c r="F16" s="37" t="s">
        <v>72</v>
      </c>
      <c r="G16" s="37">
        <v>95031</v>
      </c>
      <c r="H16" s="37">
        <v>10027</v>
      </c>
      <c r="I16" s="37">
        <v>11180</v>
      </c>
      <c r="J16" s="37">
        <v>12959</v>
      </c>
      <c r="K16" s="37">
        <v>14303</v>
      </c>
      <c r="L16" s="37">
        <v>15962</v>
      </c>
    </row>
    <row r="17" spans="1:12" ht="29.25" thickBot="1" x14ac:dyDescent="0.3">
      <c r="A17" s="25" t="s">
        <v>54</v>
      </c>
      <c r="B17" s="41">
        <v>107.9</v>
      </c>
      <c r="C17" s="41">
        <v>105.7</v>
      </c>
      <c r="D17" s="41">
        <v>101.9</v>
      </c>
      <c r="E17" s="41">
        <v>101</v>
      </c>
      <c r="F17" s="41">
        <v>101.6</v>
      </c>
      <c r="G17" s="41">
        <v>96.1</v>
      </c>
      <c r="H17" s="41">
        <v>97.4</v>
      </c>
      <c r="I17" s="41">
        <v>102.6</v>
      </c>
      <c r="J17" s="41">
        <v>103.3</v>
      </c>
      <c r="K17" s="41">
        <v>101.6</v>
      </c>
      <c r="L17" s="41">
        <v>99.7</v>
      </c>
    </row>
    <row r="18" spans="1:12" ht="15.75" thickTop="1" x14ac:dyDescent="0.25">
      <c r="A18" s="63"/>
    </row>
  </sheetData>
  <mergeCells count="3">
    <mergeCell ref="A5:L5"/>
    <mergeCell ref="A2:L2"/>
    <mergeCell ref="A3:L3"/>
  </mergeCells>
  <pageMargins left="0" right="0" top="0" bottom="0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:D2"/>
    </sheetView>
  </sheetViews>
  <sheetFormatPr defaultRowHeight="15" x14ac:dyDescent="0.25"/>
  <cols>
    <col min="1" max="1" width="38.7109375" customWidth="1"/>
    <col min="2" max="2" width="17.7109375" customWidth="1"/>
    <col min="3" max="3" width="14.7109375" customWidth="1"/>
    <col min="4" max="4" width="26.7109375" customWidth="1"/>
  </cols>
  <sheetData>
    <row r="1" spans="1:4" ht="18" customHeight="1" x14ac:dyDescent="0.25"/>
    <row r="2" spans="1:4" ht="18" customHeight="1" x14ac:dyDescent="0.25">
      <c r="A2" s="65" t="s">
        <v>2</v>
      </c>
      <c r="B2" s="65"/>
      <c r="C2" s="65"/>
      <c r="D2" s="65"/>
    </row>
    <row r="3" spans="1:4" ht="18" customHeight="1" x14ac:dyDescent="0.25">
      <c r="A3" s="65" t="s">
        <v>75</v>
      </c>
      <c r="B3" s="65"/>
      <c r="C3" s="65"/>
      <c r="D3" s="65"/>
    </row>
    <row r="4" spans="1:4" ht="18" customHeight="1" thickBot="1" x14ac:dyDescent="0.3">
      <c r="A4" s="16"/>
    </row>
    <row r="5" spans="1:4" ht="20.100000000000001" customHeight="1" thickBot="1" x14ac:dyDescent="0.3">
      <c r="A5" s="66"/>
      <c r="B5" s="68" t="s">
        <v>55</v>
      </c>
      <c r="C5" s="69"/>
      <c r="D5" s="66" t="s">
        <v>56</v>
      </c>
    </row>
    <row r="6" spans="1:4" ht="32.1" customHeight="1" thickBot="1" x14ac:dyDescent="0.3">
      <c r="A6" s="67"/>
      <c r="B6" s="22" t="s">
        <v>1</v>
      </c>
      <c r="C6" s="22" t="s">
        <v>3</v>
      </c>
      <c r="D6" s="70"/>
    </row>
    <row r="7" spans="1:4" ht="18" customHeight="1" x14ac:dyDescent="0.25">
      <c r="A7" s="5" t="s">
        <v>4</v>
      </c>
      <c r="B7" s="47">
        <f>B9+B16+B30</f>
        <v>149720.79999999999</v>
      </c>
      <c r="C7" s="49">
        <f>C9+C16+C30</f>
        <v>99.999999999999972</v>
      </c>
      <c r="D7" s="52">
        <v>99.3</v>
      </c>
    </row>
    <row r="8" spans="1:4" ht="18" customHeight="1" x14ac:dyDescent="0.25">
      <c r="A8" s="6" t="s">
        <v>5</v>
      </c>
      <c r="B8" s="47"/>
      <c r="C8" s="21"/>
      <c r="D8" s="52"/>
    </row>
    <row r="9" spans="1:4" ht="18" customHeight="1" x14ac:dyDescent="0.25">
      <c r="A9" s="5" t="s">
        <v>6</v>
      </c>
      <c r="B9" s="47">
        <f>B10+B11+B12+B13+B14+B15</f>
        <v>57535.900000000009</v>
      </c>
      <c r="C9" s="21">
        <f>C10+C11+C12+C13+C14+C15</f>
        <v>38.4</v>
      </c>
      <c r="D9" s="52">
        <v>100.6</v>
      </c>
    </row>
    <row r="10" spans="1:4" ht="33" customHeight="1" x14ac:dyDescent="0.25">
      <c r="A10" s="7" t="s">
        <v>7</v>
      </c>
      <c r="B10" s="47">
        <v>10596.1</v>
      </c>
      <c r="C10" s="21">
        <v>7.1</v>
      </c>
      <c r="D10" s="52">
        <v>104.8</v>
      </c>
    </row>
    <row r="11" spans="1:4" ht="32.1" customHeight="1" x14ac:dyDescent="0.25">
      <c r="A11" s="7" t="s">
        <v>8</v>
      </c>
      <c r="B11" s="47">
        <v>794.1</v>
      </c>
      <c r="C11" s="21">
        <v>0.5</v>
      </c>
      <c r="D11" s="52">
        <v>97.8</v>
      </c>
    </row>
    <row r="12" spans="1:4" ht="32.1" customHeight="1" x14ac:dyDescent="0.25">
      <c r="A12" s="7" t="s">
        <v>9</v>
      </c>
      <c r="B12" s="47">
        <v>32170.2</v>
      </c>
      <c r="C12" s="21">
        <v>21.5</v>
      </c>
      <c r="D12" s="52">
        <v>100.2</v>
      </c>
    </row>
    <row r="13" spans="1:4" ht="48" customHeight="1" x14ac:dyDescent="0.25">
      <c r="A13" s="7" t="s">
        <v>10</v>
      </c>
      <c r="B13" s="47">
        <v>4254.5</v>
      </c>
      <c r="C13" s="21">
        <v>2.8</v>
      </c>
      <c r="D13" s="52">
        <v>96.1</v>
      </c>
    </row>
    <row r="14" spans="1:4" ht="48" customHeight="1" x14ac:dyDescent="0.25">
      <c r="A14" s="7" t="s">
        <v>11</v>
      </c>
      <c r="B14" s="47">
        <v>975.8</v>
      </c>
      <c r="C14" s="21">
        <v>0.7</v>
      </c>
      <c r="D14" s="52">
        <v>99.9</v>
      </c>
    </row>
    <row r="15" spans="1:4" ht="18" customHeight="1" x14ac:dyDescent="0.25">
      <c r="A15" s="7" t="s">
        <v>12</v>
      </c>
      <c r="B15" s="47">
        <v>8745.2000000000007</v>
      </c>
      <c r="C15" s="21">
        <v>5.8</v>
      </c>
      <c r="D15" s="52">
        <v>99.9</v>
      </c>
    </row>
    <row r="16" spans="1:4" ht="18" customHeight="1" x14ac:dyDescent="0.25">
      <c r="A16" s="5" t="s">
        <v>13</v>
      </c>
      <c r="B16" s="47">
        <f>B17+B18+B19+B20+B21+B22+B23+B24+B25+B26+B27+B28+B29</f>
        <v>73380.999999999985</v>
      </c>
      <c r="C16" s="21">
        <f>C17+C18+C19+C20+C21+C22+C23+C24+C25+C26+C27+C28+C29</f>
        <v>48.999999999999986</v>
      </c>
      <c r="D16" s="52">
        <v>98.6</v>
      </c>
    </row>
    <row r="17" spans="1:4" ht="32.1" customHeight="1" x14ac:dyDescent="0.25">
      <c r="A17" s="7" t="s">
        <v>14</v>
      </c>
      <c r="B17" s="47">
        <v>14298.4</v>
      </c>
      <c r="C17" s="50">
        <v>9.6</v>
      </c>
      <c r="D17" s="52">
        <v>99.1</v>
      </c>
    </row>
    <row r="18" spans="1:4" ht="48" customHeight="1" x14ac:dyDescent="0.25">
      <c r="A18" s="7" t="s">
        <v>15</v>
      </c>
      <c r="B18" s="47">
        <v>7915.8</v>
      </c>
      <c r="C18" s="50">
        <v>5.3</v>
      </c>
      <c r="D18" s="52">
        <v>92</v>
      </c>
    </row>
    <row r="19" spans="1:4" ht="32.1" customHeight="1" x14ac:dyDescent="0.25">
      <c r="A19" s="7" t="s">
        <v>16</v>
      </c>
      <c r="B19" s="47">
        <v>1031.5999999999999</v>
      </c>
      <c r="C19" s="21">
        <v>0.7</v>
      </c>
      <c r="D19" s="52">
        <v>81.8</v>
      </c>
    </row>
    <row r="20" spans="1:4" ht="18" customHeight="1" x14ac:dyDescent="0.25">
      <c r="A20" s="7" t="s">
        <v>17</v>
      </c>
      <c r="B20" s="47">
        <v>10611.8</v>
      </c>
      <c r="C20" s="50">
        <v>7.1</v>
      </c>
      <c r="D20" s="52">
        <v>109.9</v>
      </c>
    </row>
    <row r="21" spans="1:4" ht="32.1" customHeight="1" x14ac:dyDescent="0.25">
      <c r="A21" s="7" t="s">
        <v>18</v>
      </c>
      <c r="B21" s="47">
        <v>4002.1</v>
      </c>
      <c r="C21" s="21">
        <v>2.7</v>
      </c>
      <c r="D21" s="52">
        <v>102</v>
      </c>
    </row>
    <row r="22" spans="1:4" ht="32.1" customHeight="1" x14ac:dyDescent="0.25">
      <c r="A22" s="7" t="s">
        <v>19</v>
      </c>
      <c r="B22" s="47">
        <v>9164</v>
      </c>
      <c r="C22" s="21">
        <v>6.1</v>
      </c>
      <c r="D22" s="52">
        <v>99.4</v>
      </c>
    </row>
    <row r="23" spans="1:4" ht="32.1" customHeight="1" x14ac:dyDescent="0.25">
      <c r="A23" s="7" t="s">
        <v>20</v>
      </c>
      <c r="B23" s="47">
        <v>4206.5</v>
      </c>
      <c r="C23" s="21">
        <v>2.8</v>
      </c>
      <c r="D23" s="52">
        <v>100.9</v>
      </c>
    </row>
    <row r="24" spans="1:4" ht="48" customHeight="1" x14ac:dyDescent="0.25">
      <c r="A24" s="7" t="s">
        <v>21</v>
      </c>
      <c r="B24" s="47">
        <v>1974.1</v>
      </c>
      <c r="C24" s="21">
        <v>1.3</v>
      </c>
      <c r="D24" s="52">
        <v>89.2</v>
      </c>
    </row>
    <row r="25" spans="1:4" ht="18" customHeight="1" x14ac:dyDescent="0.25">
      <c r="A25" s="7" t="s">
        <v>22</v>
      </c>
      <c r="B25" s="47">
        <v>5582.2</v>
      </c>
      <c r="C25" s="21">
        <v>3.7</v>
      </c>
      <c r="D25" s="52">
        <v>99.8</v>
      </c>
    </row>
    <row r="26" spans="1:4" ht="18" customHeight="1" x14ac:dyDescent="0.25">
      <c r="A26" s="7" t="s">
        <v>23</v>
      </c>
      <c r="B26" s="47">
        <v>6165.7</v>
      </c>
      <c r="C26" s="21">
        <v>4.0999999999999996</v>
      </c>
      <c r="D26" s="52">
        <v>97.7</v>
      </c>
    </row>
    <row r="27" spans="1:4" ht="32.1" customHeight="1" x14ac:dyDescent="0.25">
      <c r="A27" s="7" t="s">
        <v>24</v>
      </c>
      <c r="B27" s="47">
        <v>5968.5</v>
      </c>
      <c r="C27" s="21">
        <v>4</v>
      </c>
      <c r="D27" s="52">
        <v>97.2</v>
      </c>
    </row>
    <row r="28" spans="1:4" ht="32.1" customHeight="1" x14ac:dyDescent="0.25">
      <c r="A28" s="7" t="s">
        <v>25</v>
      </c>
      <c r="B28" s="47">
        <v>1238.7</v>
      </c>
      <c r="C28" s="21">
        <v>0.8</v>
      </c>
      <c r="D28" s="52">
        <v>78.3</v>
      </c>
    </row>
    <row r="29" spans="1:4" ht="32.1" customHeight="1" x14ac:dyDescent="0.25">
      <c r="A29" s="7" t="s">
        <v>26</v>
      </c>
      <c r="B29" s="47">
        <v>1221.5999999999999</v>
      </c>
      <c r="C29" s="21">
        <v>0.8</v>
      </c>
      <c r="D29" s="52">
        <v>92.4</v>
      </c>
    </row>
    <row r="30" spans="1:4" ht="18" customHeight="1" thickBot="1" x14ac:dyDescent="0.3">
      <c r="A30" s="8" t="s">
        <v>27</v>
      </c>
      <c r="B30" s="48">
        <v>18803.900000000001</v>
      </c>
      <c r="C30" s="51">
        <v>12.6</v>
      </c>
      <c r="D30" s="53">
        <v>98.4</v>
      </c>
    </row>
    <row r="31" spans="1:4" ht="15.75" customHeight="1" thickTop="1" x14ac:dyDescent="0.25"/>
  </sheetData>
  <mergeCells count="5">
    <mergeCell ref="A2:D2"/>
    <mergeCell ref="A3:D3"/>
    <mergeCell ref="A5:A6"/>
    <mergeCell ref="B5:C5"/>
    <mergeCell ref="D5:D6"/>
  </mergeCells>
  <pageMargins left="0.19685039370078741" right="0.19685039370078741" top="0" bottom="0" header="0.31496062992125984" footer="0.31496062992125984"/>
  <pageSetup paperSize="9" orientation="portrait" horizontalDpi="4294967294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90" zoomScaleNormal="90" workbookViewId="0">
      <selection activeCell="A2" sqref="A2:D2"/>
    </sheetView>
  </sheetViews>
  <sheetFormatPr defaultRowHeight="15" x14ac:dyDescent="0.25"/>
  <cols>
    <col min="1" max="1" width="30.7109375" customWidth="1"/>
    <col min="2" max="2" width="17.7109375" customWidth="1"/>
    <col min="3" max="3" width="14.7109375" customWidth="1"/>
    <col min="4" max="4" width="26.7109375" customWidth="1"/>
    <col min="7" max="7" width="9.140625" customWidth="1"/>
  </cols>
  <sheetData>
    <row r="1" spans="1:4" ht="18" customHeight="1" x14ac:dyDescent="0.25"/>
    <row r="2" spans="1:4" ht="18" customHeight="1" x14ac:dyDescent="0.25">
      <c r="A2" s="65" t="s">
        <v>28</v>
      </c>
      <c r="B2" s="65"/>
      <c r="C2" s="65"/>
      <c r="D2" s="65"/>
    </row>
    <row r="3" spans="1:4" ht="18" customHeight="1" x14ac:dyDescent="0.25">
      <c r="A3" s="65" t="s">
        <v>73</v>
      </c>
      <c r="B3" s="65"/>
      <c r="C3" s="65"/>
      <c r="D3" s="65"/>
    </row>
    <row r="4" spans="1:4" ht="18" customHeight="1" thickBot="1" x14ac:dyDescent="0.3">
      <c r="A4" s="16"/>
    </row>
    <row r="5" spans="1:4" ht="20.100000000000001" customHeight="1" thickBot="1" x14ac:dyDescent="0.3">
      <c r="A5" s="66"/>
      <c r="B5" s="68" t="s">
        <v>55</v>
      </c>
      <c r="C5" s="69"/>
      <c r="D5" s="66" t="s">
        <v>56</v>
      </c>
    </row>
    <row r="6" spans="1:4" ht="32.1" customHeight="1" thickBot="1" x14ac:dyDescent="0.3">
      <c r="A6" s="67"/>
      <c r="B6" s="22" t="s">
        <v>1</v>
      </c>
      <c r="C6" s="22" t="s">
        <v>3</v>
      </c>
      <c r="D6" s="70"/>
    </row>
    <row r="7" spans="1:4" ht="35.1" customHeight="1" x14ac:dyDescent="0.25">
      <c r="A7" s="5" t="s">
        <v>4</v>
      </c>
      <c r="B7" s="47">
        <f>B9+B17+B21+B24</f>
        <v>149720.80000000005</v>
      </c>
      <c r="C7" s="64">
        <f>C9+C17+C21+C24</f>
        <v>100.00000000000001</v>
      </c>
      <c r="D7" s="52">
        <v>99.3</v>
      </c>
    </row>
    <row r="8" spans="1:4" ht="18" customHeight="1" x14ac:dyDescent="0.25">
      <c r="A8" s="6" t="s">
        <v>5</v>
      </c>
      <c r="B8" s="47"/>
      <c r="C8" s="47"/>
      <c r="D8" s="52"/>
    </row>
    <row r="9" spans="1:4" ht="35.1" customHeight="1" x14ac:dyDescent="0.25">
      <c r="A9" s="5" t="s">
        <v>29</v>
      </c>
      <c r="B9" s="47">
        <f>B11+B12+B16</f>
        <v>103607.6</v>
      </c>
      <c r="C9" s="47">
        <f>C11+C12+C16</f>
        <v>69.2</v>
      </c>
      <c r="D9" s="52">
        <v>98.7</v>
      </c>
    </row>
    <row r="10" spans="1:4" ht="18" customHeight="1" x14ac:dyDescent="0.25">
      <c r="A10" s="10" t="s">
        <v>5</v>
      </c>
      <c r="B10" s="47"/>
      <c r="C10" s="47"/>
      <c r="D10" s="52"/>
    </row>
    <row r="11" spans="1:4" ht="18" customHeight="1" x14ac:dyDescent="0.25">
      <c r="A11" s="6" t="s">
        <v>30</v>
      </c>
      <c r="B11" s="47">
        <v>77101.100000000006</v>
      </c>
      <c r="C11" s="47">
        <v>51.5</v>
      </c>
      <c r="D11" s="52">
        <v>98.9</v>
      </c>
    </row>
    <row r="12" spans="1:4" ht="35.1" customHeight="1" x14ac:dyDescent="0.25">
      <c r="A12" s="6" t="s">
        <v>31</v>
      </c>
      <c r="B12" s="47">
        <f>B14+B15</f>
        <v>25400.1</v>
      </c>
      <c r="C12" s="47">
        <f>C14+C15</f>
        <v>17</v>
      </c>
      <c r="D12" s="52">
        <v>98.2</v>
      </c>
    </row>
    <row r="13" spans="1:4" ht="18" customHeight="1" x14ac:dyDescent="0.25">
      <c r="A13" s="9" t="s">
        <v>5</v>
      </c>
      <c r="B13" s="47"/>
      <c r="C13" s="47"/>
      <c r="D13" s="52"/>
    </row>
    <row r="14" spans="1:4" ht="35.1" customHeight="1" x14ac:dyDescent="0.25">
      <c r="A14" s="10" t="s">
        <v>32</v>
      </c>
      <c r="B14" s="47">
        <v>15574.5</v>
      </c>
      <c r="C14" s="47">
        <v>10.4</v>
      </c>
      <c r="D14" s="52">
        <v>97.9</v>
      </c>
    </row>
    <row r="15" spans="1:4" ht="35.1" customHeight="1" x14ac:dyDescent="0.25">
      <c r="A15" s="10" t="s">
        <v>33</v>
      </c>
      <c r="B15" s="47">
        <v>9825.6</v>
      </c>
      <c r="C15" s="47">
        <v>6.6</v>
      </c>
      <c r="D15" s="52">
        <v>98.7</v>
      </c>
    </row>
    <row r="16" spans="1:4" ht="65.099999999999994" customHeight="1" x14ac:dyDescent="0.25">
      <c r="A16" s="6" t="s">
        <v>34</v>
      </c>
      <c r="B16" s="47">
        <v>1106.4000000000001</v>
      </c>
      <c r="C16" s="47">
        <v>0.7</v>
      </c>
      <c r="D16" s="52">
        <v>95.9</v>
      </c>
    </row>
    <row r="17" spans="1:4" ht="18" customHeight="1" x14ac:dyDescent="0.25">
      <c r="A17" s="5" t="s">
        <v>35</v>
      </c>
      <c r="B17" s="47">
        <f>B19+B20</f>
        <v>41105.599999999999</v>
      </c>
      <c r="C17" s="47">
        <f>C19+C20</f>
        <v>27.5</v>
      </c>
      <c r="D17" s="52">
        <v>94.2</v>
      </c>
    </row>
    <row r="18" spans="1:4" ht="18" customHeight="1" x14ac:dyDescent="0.25">
      <c r="A18" s="10" t="s">
        <v>5</v>
      </c>
      <c r="B18" s="47"/>
      <c r="C18" s="47"/>
      <c r="D18" s="52"/>
    </row>
    <row r="19" spans="1:4" ht="18" customHeight="1" x14ac:dyDescent="0.25">
      <c r="A19" s="6" t="s">
        <v>36</v>
      </c>
      <c r="B19" s="47">
        <v>37977.199999999997</v>
      </c>
      <c r="C19" s="47">
        <v>25.4</v>
      </c>
      <c r="D19" s="52">
        <v>93.7</v>
      </c>
    </row>
    <row r="20" spans="1:4" ht="50.1" customHeight="1" x14ac:dyDescent="0.25">
      <c r="A20" s="6" t="s">
        <v>37</v>
      </c>
      <c r="B20" s="47">
        <v>3128.4</v>
      </c>
      <c r="C20" s="47">
        <v>2.1</v>
      </c>
      <c r="D20" s="52" t="s">
        <v>61</v>
      </c>
    </row>
    <row r="21" spans="1:4" ht="35.1" customHeight="1" x14ac:dyDescent="0.25">
      <c r="A21" s="5" t="s">
        <v>38</v>
      </c>
      <c r="B21" s="47">
        <f>B22-B23</f>
        <v>4626.4000000000087</v>
      </c>
      <c r="C21" s="47">
        <f>C22-C23</f>
        <v>3.1000000000000014</v>
      </c>
      <c r="D21" s="52" t="s">
        <v>61</v>
      </c>
    </row>
    <row r="22" spans="1:4" ht="18" customHeight="1" x14ac:dyDescent="0.25">
      <c r="A22" s="6" t="s">
        <v>39</v>
      </c>
      <c r="B22" s="47">
        <v>91347.8</v>
      </c>
      <c r="C22" s="47">
        <v>61</v>
      </c>
      <c r="D22" s="52">
        <v>96.3</v>
      </c>
    </row>
    <row r="23" spans="1:4" ht="18" customHeight="1" x14ac:dyDescent="0.25">
      <c r="A23" s="6" t="s">
        <v>40</v>
      </c>
      <c r="B23" s="47">
        <v>86721.4</v>
      </c>
      <c r="C23" s="47">
        <v>57.9</v>
      </c>
      <c r="D23" s="52">
        <v>92.6</v>
      </c>
    </row>
    <row r="24" spans="1:4" ht="35.1" customHeight="1" thickBot="1" x14ac:dyDescent="0.3">
      <c r="A24" s="8" t="s">
        <v>41</v>
      </c>
      <c r="B24" s="48">
        <v>381.2</v>
      </c>
      <c r="C24" s="48">
        <v>0.2</v>
      </c>
      <c r="D24" s="53" t="s">
        <v>61</v>
      </c>
    </row>
    <row r="25" spans="1:4" ht="15.75" customHeight="1" thickTop="1" x14ac:dyDescent="0.25"/>
  </sheetData>
  <mergeCells count="5">
    <mergeCell ref="A5:A6"/>
    <mergeCell ref="B5:C5"/>
    <mergeCell ref="D5:D6"/>
    <mergeCell ref="A2:D2"/>
    <mergeCell ref="A3:D3"/>
  </mergeCells>
  <pageMargins left="0.59055118110236227" right="0.59055118110236227" top="0" bottom="0" header="0.31496062992125984" footer="0.31496062992125984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90" zoomScaleNormal="90" workbookViewId="0">
      <selection activeCell="A2" sqref="A2:C2"/>
    </sheetView>
  </sheetViews>
  <sheetFormatPr defaultRowHeight="15" x14ac:dyDescent="0.25"/>
  <cols>
    <col min="1" max="1" width="40.7109375" customWidth="1"/>
    <col min="2" max="3" width="18.7109375" customWidth="1"/>
  </cols>
  <sheetData>
    <row r="1" spans="1:3" ht="18" customHeight="1" x14ac:dyDescent="0.25">
      <c r="A1" s="11"/>
    </row>
    <row r="2" spans="1:3" ht="18" customHeight="1" x14ac:dyDescent="0.25">
      <c r="A2" s="65" t="s">
        <v>42</v>
      </c>
      <c r="B2" s="65"/>
      <c r="C2" s="65"/>
    </row>
    <row r="3" spans="1:3" ht="18" customHeight="1" x14ac:dyDescent="0.25">
      <c r="A3" s="65" t="s">
        <v>73</v>
      </c>
      <c r="B3" s="65"/>
      <c r="C3" s="65"/>
    </row>
    <row r="4" spans="1:3" ht="18" customHeight="1" thickBot="1" x14ac:dyDescent="0.3">
      <c r="A4" s="16"/>
    </row>
    <row r="5" spans="1:3" ht="20.100000000000001" customHeight="1" thickBot="1" x14ac:dyDescent="0.3">
      <c r="A5" s="35"/>
      <c r="B5" s="68" t="s">
        <v>55</v>
      </c>
      <c r="C5" s="69"/>
    </row>
    <row r="6" spans="1:3" ht="32.1" customHeight="1" thickBot="1" x14ac:dyDescent="0.3">
      <c r="A6" s="36"/>
      <c r="B6" s="4" t="s">
        <v>1</v>
      </c>
      <c r="C6" s="4" t="s">
        <v>68</v>
      </c>
    </row>
    <row r="7" spans="1:3" ht="18" customHeight="1" x14ac:dyDescent="0.25">
      <c r="A7" s="5" t="s">
        <v>4</v>
      </c>
      <c r="B7" s="47">
        <f>B9+B10+B11</f>
        <v>149720.80000000002</v>
      </c>
      <c r="C7" s="54">
        <f>C9+C10+C11</f>
        <v>100</v>
      </c>
    </row>
    <row r="8" spans="1:3" ht="18" customHeight="1" x14ac:dyDescent="0.25">
      <c r="A8" s="9" t="s">
        <v>5</v>
      </c>
      <c r="B8" s="47"/>
      <c r="C8" s="55"/>
    </row>
    <row r="9" spans="1:3" ht="18" customHeight="1" x14ac:dyDescent="0.25">
      <c r="A9" s="6" t="s">
        <v>43</v>
      </c>
      <c r="B9" s="47">
        <v>73017.600000000006</v>
      </c>
      <c r="C9" s="55">
        <v>48.8</v>
      </c>
    </row>
    <row r="10" spans="1:3" ht="35.1" customHeight="1" x14ac:dyDescent="0.25">
      <c r="A10" s="6" t="s">
        <v>78</v>
      </c>
      <c r="B10" s="47">
        <v>20298.3</v>
      </c>
      <c r="C10" s="55">
        <v>13.6</v>
      </c>
    </row>
    <row r="11" spans="1:3" ht="35.1" customHeight="1" thickBot="1" x14ac:dyDescent="0.3">
      <c r="A11" s="12" t="s">
        <v>44</v>
      </c>
      <c r="B11" s="48">
        <v>56404.9</v>
      </c>
      <c r="C11" s="56">
        <v>37.6</v>
      </c>
    </row>
    <row r="12" spans="1:3" ht="16.5" thickTop="1" x14ac:dyDescent="0.25">
      <c r="A12" s="3"/>
    </row>
    <row r="13" spans="1:3" x14ac:dyDescent="0.25">
      <c r="A13" s="13"/>
    </row>
    <row r="14" spans="1:3" x14ac:dyDescent="0.25">
      <c r="A14" s="17"/>
      <c r="B14" s="18"/>
    </row>
    <row r="15" spans="1:3" x14ac:dyDescent="0.25">
      <c r="A15" s="19"/>
      <c r="B15" s="20"/>
    </row>
    <row r="16" spans="1:3" x14ac:dyDescent="0.25">
      <c r="A16" s="14"/>
      <c r="B16" s="14"/>
    </row>
    <row r="17" spans="1:2" x14ac:dyDescent="0.25">
      <c r="A17" s="14"/>
      <c r="B17" s="14"/>
    </row>
    <row r="18" spans="1:2" ht="15.75" x14ac:dyDescent="0.25">
      <c r="A18" s="2"/>
    </row>
  </sheetData>
  <mergeCells count="3">
    <mergeCell ref="A2:C2"/>
    <mergeCell ref="A3:C3"/>
    <mergeCell ref="B5:C5"/>
  </mergeCells>
  <pageMargins left="0.78740157480314965" right="0.78740157480314965" top="0" bottom="0" header="0.31496062992125984" footer="0.31496062992125984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90" zoomScaleNormal="90" workbookViewId="0">
      <selection activeCell="A2" sqref="A2:F2"/>
    </sheetView>
  </sheetViews>
  <sheetFormatPr defaultRowHeight="15" x14ac:dyDescent="0.25"/>
  <cols>
    <col min="1" max="1" width="33.7109375" customWidth="1"/>
    <col min="2" max="6" width="15.7109375" customWidth="1"/>
  </cols>
  <sheetData>
    <row r="1" spans="1:7" ht="15.95" customHeight="1" x14ac:dyDescent="0.25"/>
    <row r="2" spans="1:7" ht="18" customHeight="1" x14ac:dyDescent="0.25">
      <c r="A2" s="65" t="s">
        <v>42</v>
      </c>
      <c r="B2" s="65"/>
      <c r="C2" s="65"/>
      <c r="D2" s="65"/>
      <c r="E2" s="65"/>
      <c r="F2" s="65"/>
    </row>
    <row r="3" spans="1:7" ht="18" customHeight="1" x14ac:dyDescent="0.25">
      <c r="A3" s="65" t="s">
        <v>76</v>
      </c>
      <c r="B3" s="65"/>
      <c r="C3" s="65"/>
      <c r="D3" s="65"/>
      <c r="E3" s="65"/>
      <c r="F3" s="65"/>
    </row>
    <row r="4" spans="1:7" ht="18" customHeight="1" x14ac:dyDescent="0.25">
      <c r="A4" s="78" t="s">
        <v>57</v>
      </c>
      <c r="B4" s="78"/>
      <c r="C4" s="78"/>
      <c r="D4" s="78"/>
      <c r="E4" s="78"/>
      <c r="F4" s="78"/>
    </row>
    <row r="5" spans="1:7" ht="15.95" customHeight="1" thickBot="1" x14ac:dyDescent="0.3">
      <c r="A5" s="16"/>
    </row>
    <row r="6" spans="1:7" s="31" customFormat="1" ht="15.95" customHeight="1" thickBot="1" x14ac:dyDescent="0.3">
      <c r="A6" s="71"/>
      <c r="B6" s="76" t="s">
        <v>58</v>
      </c>
      <c r="C6" s="73" t="s">
        <v>5</v>
      </c>
      <c r="D6" s="74"/>
      <c r="E6" s="74"/>
      <c r="F6" s="75"/>
    </row>
    <row r="7" spans="1:7" s="31" customFormat="1" ht="75.75" customHeight="1" thickBot="1" x14ac:dyDescent="0.3">
      <c r="A7" s="72"/>
      <c r="B7" s="77"/>
      <c r="C7" s="32" t="s">
        <v>43</v>
      </c>
      <c r="D7" s="33" t="s">
        <v>62</v>
      </c>
      <c r="E7" s="33" t="s">
        <v>63</v>
      </c>
      <c r="F7" s="34" t="s">
        <v>59</v>
      </c>
    </row>
    <row r="8" spans="1:7" ht="18" customHeight="1" x14ac:dyDescent="0.25">
      <c r="A8" s="27" t="s">
        <v>4</v>
      </c>
      <c r="B8" s="45">
        <f>B10+B32</f>
        <v>149720.79999999999</v>
      </c>
      <c r="C8" s="57" t="s">
        <v>60</v>
      </c>
      <c r="D8" s="57" t="s">
        <v>60</v>
      </c>
      <c r="E8" s="57" t="s">
        <v>60</v>
      </c>
      <c r="F8" s="57" t="s">
        <v>60</v>
      </c>
    </row>
    <row r="9" spans="1:7" ht="18" customHeight="1" x14ac:dyDescent="0.25">
      <c r="A9" s="61" t="s">
        <v>5</v>
      </c>
      <c r="B9" s="45"/>
      <c r="C9" s="57"/>
      <c r="D9" s="57"/>
      <c r="E9" s="57"/>
      <c r="F9" s="57"/>
    </row>
    <row r="10" spans="1:7" ht="33" customHeight="1" x14ac:dyDescent="0.25">
      <c r="A10" s="28" t="s">
        <v>58</v>
      </c>
      <c r="B10" s="45">
        <f>B11+B18</f>
        <v>130916.9</v>
      </c>
      <c r="C10" s="58">
        <f>C11+C18</f>
        <v>73017.600000000006</v>
      </c>
      <c r="D10" s="58">
        <f t="shared" ref="D10:F10" si="0">D11+D18</f>
        <v>2407.6999999999998</v>
      </c>
      <c r="E10" s="58">
        <f t="shared" si="0"/>
        <v>913.30000000000007</v>
      </c>
      <c r="F10" s="58">
        <f t="shared" si="0"/>
        <v>56404.899999999994</v>
      </c>
    </row>
    <row r="11" spans="1:7" ht="18" customHeight="1" x14ac:dyDescent="0.25">
      <c r="A11" s="28" t="s">
        <v>6</v>
      </c>
      <c r="B11" s="45">
        <f>B12+B13+B14+B15+B16+B17</f>
        <v>57535.9</v>
      </c>
      <c r="C11" s="45">
        <f t="shared" ref="C11:F11" si="1">C12+C13+C14+C15+C16+C17</f>
        <v>27591.4</v>
      </c>
      <c r="D11" s="45">
        <f t="shared" si="1"/>
        <v>1684.8</v>
      </c>
      <c r="E11" s="45">
        <f>E12+E13+E14+E15+E17</f>
        <v>866.2</v>
      </c>
      <c r="F11" s="45">
        <f t="shared" si="1"/>
        <v>29125.899999999998</v>
      </c>
      <c r="G11" s="42"/>
    </row>
    <row r="12" spans="1:7" ht="33" customHeight="1" x14ac:dyDescent="0.25">
      <c r="A12" s="29" t="s">
        <v>7</v>
      </c>
      <c r="B12" s="45">
        <f>C12+D12-E12+F12</f>
        <v>10596.099999999999</v>
      </c>
      <c r="C12" s="45">
        <v>4798</v>
      </c>
      <c r="D12" s="45">
        <v>43.9</v>
      </c>
      <c r="E12" s="45">
        <v>242.3</v>
      </c>
      <c r="F12" s="45">
        <v>5996.5</v>
      </c>
    </row>
    <row r="13" spans="1:7" ht="33" customHeight="1" x14ac:dyDescent="0.25">
      <c r="A13" s="29" t="s">
        <v>8</v>
      </c>
      <c r="B13" s="45">
        <f t="shared" ref="B13:B15" si="2">C13+D13-E13+F13</f>
        <v>794.1</v>
      </c>
      <c r="C13" s="45">
        <v>331.1</v>
      </c>
      <c r="D13" s="45">
        <v>100.3</v>
      </c>
      <c r="E13" s="45">
        <v>0.7</v>
      </c>
      <c r="F13" s="45">
        <v>363.4</v>
      </c>
    </row>
    <row r="14" spans="1:7" ht="33" customHeight="1" x14ac:dyDescent="0.25">
      <c r="A14" s="29" t="s">
        <v>9</v>
      </c>
      <c r="B14" s="45">
        <f t="shared" si="2"/>
        <v>32170.2</v>
      </c>
      <c r="C14" s="45">
        <v>15134.1</v>
      </c>
      <c r="D14" s="45">
        <v>1122.5</v>
      </c>
      <c r="E14" s="45">
        <v>449.6</v>
      </c>
      <c r="F14" s="45">
        <v>16363.2</v>
      </c>
    </row>
    <row r="15" spans="1:7" ht="62.1" customHeight="1" x14ac:dyDescent="0.25">
      <c r="A15" s="29" t="s">
        <v>10</v>
      </c>
      <c r="B15" s="45">
        <f t="shared" si="2"/>
        <v>4254.5</v>
      </c>
      <c r="C15" s="45">
        <v>1953.2</v>
      </c>
      <c r="D15" s="45">
        <v>246.3</v>
      </c>
      <c r="E15" s="45">
        <v>92.5</v>
      </c>
      <c r="F15" s="45">
        <v>2147.5</v>
      </c>
    </row>
    <row r="16" spans="1:7" ht="62.1" customHeight="1" x14ac:dyDescent="0.25">
      <c r="A16" s="29" t="s">
        <v>11</v>
      </c>
      <c r="B16" s="45">
        <f>C16+D16+F16</f>
        <v>975.80000000000007</v>
      </c>
      <c r="C16" s="45">
        <v>588.6</v>
      </c>
      <c r="D16" s="45">
        <v>52.6</v>
      </c>
      <c r="E16" s="45" t="s">
        <v>61</v>
      </c>
      <c r="F16" s="45">
        <v>334.6</v>
      </c>
    </row>
    <row r="17" spans="1:6" ht="18" customHeight="1" x14ac:dyDescent="0.25">
      <c r="A17" s="29" t="s">
        <v>12</v>
      </c>
      <c r="B17" s="45">
        <f>C17+D17-E17+F17</f>
        <v>8745.1999999999989</v>
      </c>
      <c r="C17" s="45">
        <v>4786.3999999999996</v>
      </c>
      <c r="D17" s="45">
        <v>119.2</v>
      </c>
      <c r="E17" s="45">
        <v>81.099999999999994</v>
      </c>
      <c r="F17" s="45">
        <v>3920.7</v>
      </c>
    </row>
    <row r="18" spans="1:6" ht="18" customHeight="1" x14ac:dyDescent="0.25">
      <c r="A18" s="28" t="s">
        <v>13</v>
      </c>
      <c r="B18" s="45">
        <f t="shared" ref="B18:B22" si="3">C18+D18-E18+F18</f>
        <v>73381</v>
      </c>
      <c r="C18" s="45">
        <f t="shared" ref="C18:F18" si="4">C19+C20+C21+C22+C23+C24+C25+C26+C27+C28+C29+C30+C31</f>
        <v>45426.2</v>
      </c>
      <c r="D18" s="45">
        <f t="shared" si="4"/>
        <v>722.9</v>
      </c>
      <c r="E18" s="45">
        <f>E19+E20+E22+E24+E25+E26+E29+E30+E31</f>
        <v>47.100000000000009</v>
      </c>
      <c r="F18" s="45">
        <f t="shared" si="4"/>
        <v>27279</v>
      </c>
    </row>
    <row r="19" spans="1:6" ht="48" customHeight="1" x14ac:dyDescent="0.25">
      <c r="A19" s="29" t="s">
        <v>14</v>
      </c>
      <c r="B19" s="45">
        <f t="shared" si="3"/>
        <v>14298.4</v>
      </c>
      <c r="C19" s="45">
        <v>8483.9</v>
      </c>
      <c r="D19" s="45">
        <v>186.4</v>
      </c>
      <c r="E19" s="45">
        <v>0.4</v>
      </c>
      <c r="F19" s="45">
        <v>5628.5</v>
      </c>
    </row>
    <row r="20" spans="1:6" ht="48" customHeight="1" x14ac:dyDescent="0.25">
      <c r="A20" s="29" t="s">
        <v>15</v>
      </c>
      <c r="B20" s="45">
        <f t="shared" si="3"/>
        <v>7915.8</v>
      </c>
      <c r="C20" s="45">
        <v>4423.8</v>
      </c>
      <c r="D20" s="45">
        <v>263.3</v>
      </c>
      <c r="E20" s="45">
        <v>41.5</v>
      </c>
      <c r="F20" s="45">
        <v>3270.2</v>
      </c>
    </row>
    <row r="21" spans="1:6" ht="33" customHeight="1" x14ac:dyDescent="0.25">
      <c r="A21" s="29" t="s">
        <v>16</v>
      </c>
      <c r="B21" s="45">
        <f>C21+D21+F21</f>
        <v>1031.5999999999999</v>
      </c>
      <c r="C21" s="45">
        <v>912.5</v>
      </c>
      <c r="D21" s="45">
        <v>19.3</v>
      </c>
      <c r="E21" s="45" t="s">
        <v>61</v>
      </c>
      <c r="F21" s="45">
        <v>99.8</v>
      </c>
    </row>
    <row r="22" spans="1:6" ht="18" customHeight="1" x14ac:dyDescent="0.25">
      <c r="A22" s="29" t="s">
        <v>17</v>
      </c>
      <c r="B22" s="45">
        <f t="shared" si="3"/>
        <v>10611.8</v>
      </c>
      <c r="C22" s="45">
        <v>7407.7</v>
      </c>
      <c r="D22" s="45">
        <v>103.3</v>
      </c>
      <c r="E22" s="45">
        <v>4.2</v>
      </c>
      <c r="F22" s="45">
        <v>3105</v>
      </c>
    </row>
    <row r="23" spans="1:6" ht="33" customHeight="1" x14ac:dyDescent="0.25">
      <c r="A23" s="29" t="s">
        <v>18</v>
      </c>
      <c r="B23" s="45">
        <f>C23+D23+F23</f>
        <v>4002.1</v>
      </c>
      <c r="C23" s="45">
        <v>1849.9</v>
      </c>
      <c r="D23" s="45">
        <v>3.5</v>
      </c>
      <c r="E23" s="45" t="s">
        <v>61</v>
      </c>
      <c r="F23" s="45">
        <v>2148.6999999999998</v>
      </c>
    </row>
    <row r="24" spans="1:6" ht="33" customHeight="1" x14ac:dyDescent="0.25">
      <c r="A24" s="29" t="s">
        <v>19</v>
      </c>
      <c r="B24" s="45">
        <f t="shared" ref="B24:B31" si="5">C24+D24-E24+F24</f>
        <v>9164</v>
      </c>
      <c r="C24" s="45">
        <v>826.8</v>
      </c>
      <c r="D24" s="45">
        <v>56.9</v>
      </c>
      <c r="E24" s="45">
        <v>0.1</v>
      </c>
      <c r="F24" s="45">
        <v>8280.4</v>
      </c>
    </row>
    <row r="25" spans="1:6" ht="33" customHeight="1" x14ac:dyDescent="0.25">
      <c r="A25" s="29" t="s">
        <v>20</v>
      </c>
      <c r="B25" s="45">
        <f t="shared" si="5"/>
        <v>4206.5</v>
      </c>
      <c r="C25" s="45">
        <v>2844</v>
      </c>
      <c r="D25" s="45">
        <v>49.9</v>
      </c>
      <c r="E25" s="45">
        <v>0.3</v>
      </c>
      <c r="F25" s="45">
        <v>1312.9</v>
      </c>
    </row>
    <row r="26" spans="1:6" ht="48" customHeight="1" x14ac:dyDescent="0.25">
      <c r="A26" s="29" t="s">
        <v>21</v>
      </c>
      <c r="B26" s="45">
        <f t="shared" si="5"/>
        <v>1974.1000000000001</v>
      </c>
      <c r="C26" s="45">
        <v>1164.2</v>
      </c>
      <c r="D26" s="45">
        <v>15.4</v>
      </c>
      <c r="E26" s="45">
        <v>0.2</v>
      </c>
      <c r="F26" s="45">
        <v>794.7</v>
      </c>
    </row>
    <row r="27" spans="1:6" ht="18" customHeight="1" x14ac:dyDescent="0.25">
      <c r="A27" s="29" t="s">
        <v>22</v>
      </c>
      <c r="B27" s="45">
        <f>C27+D27+F27</f>
        <v>5582.2</v>
      </c>
      <c r="C27" s="45">
        <v>4969.2</v>
      </c>
      <c r="D27" s="45">
        <v>2.8</v>
      </c>
      <c r="E27" s="45" t="s">
        <v>61</v>
      </c>
      <c r="F27" s="45">
        <v>610.20000000000005</v>
      </c>
    </row>
    <row r="28" spans="1:6" ht="18" customHeight="1" x14ac:dyDescent="0.25">
      <c r="A28" s="29" t="s">
        <v>23</v>
      </c>
      <c r="B28" s="45">
        <f>C28+D28+F28</f>
        <v>6165.7</v>
      </c>
      <c r="C28" s="45">
        <v>5462.9</v>
      </c>
      <c r="D28" s="45">
        <v>3.5</v>
      </c>
      <c r="E28" s="45" t="s">
        <v>61</v>
      </c>
      <c r="F28" s="45">
        <v>699.3</v>
      </c>
    </row>
    <row r="29" spans="1:6" ht="33" customHeight="1" x14ac:dyDescent="0.25">
      <c r="A29" s="29" t="s">
        <v>24</v>
      </c>
      <c r="B29" s="45">
        <f t="shared" si="5"/>
        <v>5968.5000000000009</v>
      </c>
      <c r="C29" s="45">
        <v>5313.6</v>
      </c>
      <c r="D29" s="59">
        <v>3.5</v>
      </c>
      <c r="E29" s="59">
        <v>0.2</v>
      </c>
      <c r="F29" s="59">
        <v>651.6</v>
      </c>
    </row>
    <row r="30" spans="1:6" ht="33" customHeight="1" x14ac:dyDescent="0.25">
      <c r="A30" s="29" t="s">
        <v>25</v>
      </c>
      <c r="B30" s="45">
        <f t="shared" si="5"/>
        <v>1238.7</v>
      </c>
      <c r="C30" s="45">
        <v>995.2</v>
      </c>
      <c r="D30" s="59">
        <v>7.5</v>
      </c>
      <c r="E30" s="59">
        <v>0.2</v>
      </c>
      <c r="F30" s="59">
        <v>236.2</v>
      </c>
    </row>
    <row r="31" spans="1:6" ht="33" customHeight="1" x14ac:dyDescent="0.25">
      <c r="A31" s="29" t="s">
        <v>26</v>
      </c>
      <c r="B31" s="45">
        <f t="shared" si="5"/>
        <v>1221.5999999999999</v>
      </c>
      <c r="C31" s="62">
        <v>772.5</v>
      </c>
      <c r="D31" s="62">
        <v>7.6</v>
      </c>
      <c r="E31" s="62">
        <v>0</v>
      </c>
      <c r="F31" s="62">
        <v>441.5</v>
      </c>
    </row>
    <row r="32" spans="1:6" ht="18" customHeight="1" thickBot="1" x14ac:dyDescent="0.3">
      <c r="A32" s="30" t="s">
        <v>27</v>
      </c>
      <c r="B32" s="46">
        <v>18803.900000000001</v>
      </c>
      <c r="C32" s="60" t="s">
        <v>60</v>
      </c>
      <c r="D32" s="60" t="s">
        <v>60</v>
      </c>
      <c r="E32" s="60" t="s">
        <v>60</v>
      </c>
      <c r="F32" s="60" t="s">
        <v>60</v>
      </c>
    </row>
    <row r="33" ht="15.75" thickTop="1" x14ac:dyDescent="0.25"/>
  </sheetData>
  <mergeCells count="6">
    <mergeCell ref="A6:A7"/>
    <mergeCell ref="C6:F6"/>
    <mergeCell ref="B6:B7"/>
    <mergeCell ref="A2:F2"/>
    <mergeCell ref="A3:F3"/>
    <mergeCell ref="A4:F4"/>
  </mergeCells>
  <pageMargins left="0.19685039370078741" right="0.19685039370078741" top="0" bottom="0" header="0.31496062992125984" footer="0.31496062992125984"/>
  <pageSetup paperSize="9" scale="87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ВВП_2 оценка</vt:lpstr>
      <vt:lpstr>ВВП_производственный метод</vt:lpstr>
      <vt:lpstr>ВВП_метод использования доходов</vt:lpstr>
      <vt:lpstr>ВВП_по источникам доходов</vt:lpstr>
      <vt:lpstr>ВВП_источники доходов по ВЭД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2021-12-30T08:19:53Z</dcterms:modified>
</cp:coreProperties>
</file>