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1508" yWindow="-12" windowWidth="11544" windowHeight="9588" tabRatio="684"/>
  </bookViews>
  <sheets>
    <sheet name="INFOGRAPHIC" sheetId="5" r:id="rId1"/>
    <sheet name="1000 tonnes of coal equivalent" sheetId="2" r:id="rId2"/>
    <sheet name="1000 tonnes of oil equivalent" sheetId="3" r:id="rId3"/>
    <sheet name="TJ" sheetId="4" r:id="rId4"/>
  </sheets>
  <definedNames>
    <definedName name="Z_04694D1E_5778_46D8_A05C_569D214E3AF1_.wvu.PrintArea" localSheetId="0" hidden="1">INFOGRAPHIC!$A$1:$BL$34</definedName>
    <definedName name="_xlnm.Print_Area" localSheetId="0">INFOGRAPHIC!$A$1:$BL$34</definedName>
  </definedNames>
  <calcPr calcId="144525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BJ23" i="5" l="1"/>
  <c r="BF17" i="5" l="1"/>
  <c r="AI11" i="5" l="1"/>
  <c r="AI6" i="5"/>
  <c r="AF40" i="5" l="1"/>
  <c r="AF39" i="5"/>
  <c r="AF38" i="5"/>
  <c r="AF37" i="5"/>
  <c r="C44" i="5" l="1"/>
  <c r="L10" i="5" l="1"/>
  <c r="P4" i="5"/>
  <c r="AZ4" i="5" l="1"/>
  <c r="AZ5" i="5" l="1"/>
  <c r="AX4" i="5"/>
  <c r="BG40" i="5" l="1"/>
  <c r="BG41" i="5" l="1"/>
  <c r="BG39" i="5"/>
  <c r="BG38" i="5"/>
  <c r="BG37" i="5"/>
  <c r="BG36" i="5"/>
  <c r="AX37" i="5"/>
  <c r="AX38" i="5"/>
  <c r="AX39" i="5"/>
  <c r="AX40" i="5"/>
  <c r="AX41" i="5"/>
  <c r="AX36" i="5"/>
  <c r="AY37" i="5"/>
  <c r="AY38" i="5"/>
  <c r="AY39" i="5"/>
  <c r="AY40" i="5"/>
  <c r="AY41" i="5"/>
  <c r="AY36" i="5"/>
  <c r="AZ9" i="5"/>
  <c r="AX9" i="5"/>
  <c r="AZ7" i="5"/>
  <c r="AX7" i="5"/>
  <c r="P10" i="5"/>
  <c r="L4" i="5"/>
  <c r="G9" i="5"/>
  <c r="H4" i="5"/>
  <c r="E4" i="5"/>
  <c r="B4" i="5"/>
  <c r="D43" i="5" l="1"/>
  <c r="D42" i="5"/>
  <c r="D41" i="5"/>
  <c r="D40" i="5"/>
  <c r="C42" i="5"/>
  <c r="C43" i="5"/>
  <c r="C40" i="5"/>
  <c r="C41" i="5"/>
</calcChain>
</file>

<file path=xl/sharedStrings.xml><?xml version="1.0" encoding="utf-8"?>
<sst xmlns="http://schemas.openxmlformats.org/spreadsheetml/2006/main" count="643" uniqueCount="125">
  <si>
    <t>х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</si>
  <si>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</si>
  <si>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</si>
  <si>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</si>
  <si>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 xml:space="preserve"> </t>
  </si>
  <si>
    <t>Конечное потребление энергии</t>
  </si>
  <si>
    <t>Потери при распределении</t>
  </si>
  <si>
    <t>Неэнергетическое использование</t>
  </si>
  <si>
    <t>Потери в секторе преобразования</t>
  </si>
  <si>
    <t>Total primary energy supply  in Belarus in 2018</t>
  </si>
  <si>
    <t>millions tonnes of coal equivalent</t>
  </si>
  <si>
    <t>millions tonnes of 
oil equivalent</t>
  </si>
  <si>
    <r>
      <t>Exa-joules
 (10</t>
    </r>
    <r>
      <rPr>
        <vertAlign val="superscript"/>
        <sz val="12"/>
        <color theme="1"/>
        <rFont val="Impact"/>
        <family val="2"/>
        <charset val="204"/>
      </rPr>
      <t>18</t>
    </r>
    <r>
      <rPr>
        <sz val="12"/>
        <color theme="1"/>
        <rFont val="Impact"/>
        <family val="2"/>
        <charset val="204"/>
      </rPr>
      <t xml:space="preserve"> joules)
</t>
    </r>
  </si>
  <si>
    <r>
      <rPr>
        <sz val="14"/>
        <color theme="9" tint="-0.249977111117893"/>
        <rFont val="Impact"/>
        <family val="2"/>
        <charset val="204"/>
      </rPr>
      <t xml:space="preserve">
Natural gas</t>
    </r>
    <r>
      <rPr>
        <sz val="14"/>
        <color theme="4" tint="-0.499984740745262"/>
        <rFont val="Impact"/>
        <family val="2"/>
        <charset val="204"/>
      </rPr>
      <t xml:space="preserve">
is the main source of energy</t>
    </r>
  </si>
  <si>
    <t>Natural gas</t>
  </si>
  <si>
    <t>Oil</t>
  </si>
  <si>
    <t>Biofuels and waste</t>
  </si>
  <si>
    <t>Coal and peat</t>
  </si>
  <si>
    <t>Electricity</t>
  </si>
  <si>
    <t>Belarus is one of the most energy dependent 
countries in the world</t>
  </si>
  <si>
    <t xml:space="preserve"> Highest self-sufficiency                 Lowest self-sufficiency                               </t>
  </si>
  <si>
    <t xml:space="preserve">  Natural gas</t>
  </si>
  <si>
    <t>Use</t>
  </si>
  <si>
    <t>Production</t>
  </si>
  <si>
    <t xml:space="preserve"> - cell contains algorithm for calculating indicator value</t>
  </si>
  <si>
    <t>Structure of energy consumption in 2018</t>
  </si>
  <si>
    <t xml:space="preserve">Transformation of 
fossil fuels into 
electricity and heat </t>
  </si>
  <si>
    <t>TWh</t>
  </si>
  <si>
    <t>Pcal</t>
  </si>
  <si>
    <t>Mtce*</t>
  </si>
  <si>
    <t>Fuel consumption
for electricity and
heat production</t>
  </si>
  <si>
    <t>Production of :</t>
  </si>
  <si>
    <t>electricity</t>
  </si>
  <si>
    <t>heat</t>
  </si>
  <si>
    <t>Heat</t>
  </si>
  <si>
    <t xml:space="preserve">Electricity </t>
  </si>
  <si>
    <t xml:space="preserve">Main activity electricity plants </t>
  </si>
  <si>
    <t xml:space="preserve">Main activity CHP plants </t>
  </si>
  <si>
    <t xml:space="preserve">Autoproducer CHP plants  </t>
  </si>
  <si>
    <t>Main activity heat plants</t>
  </si>
  <si>
    <t xml:space="preserve">Autoproducer heat plants </t>
  </si>
  <si>
    <t>Autoproducer electricity plants</t>
  </si>
  <si>
    <r>
      <t xml:space="preserve">
</t>
    </r>
    <r>
      <rPr>
        <sz val="12"/>
        <color theme="9" tint="-0.249977111117893"/>
        <rFont val="Impact"/>
        <family val="2"/>
        <charset val="204"/>
      </rPr>
      <t xml:space="preserve">Enargy self-sufficiency
</t>
    </r>
    <r>
      <rPr>
        <sz val="12"/>
        <color theme="1" tint="0.34998626667073579"/>
        <rFont val="Impact"/>
        <family val="2"/>
        <charset val="204"/>
      </rPr>
      <t>(the ratio between energy production
 and energy use)</t>
    </r>
  </si>
  <si>
    <r>
      <t xml:space="preserve">
</t>
    </r>
    <r>
      <rPr>
        <sz val="12"/>
        <color theme="9" tint="-0.249977111117893"/>
        <rFont val="Impact"/>
        <family val="2"/>
        <charset val="204"/>
      </rPr>
      <t xml:space="preserve">Energy dependence
</t>
    </r>
    <r>
      <rPr>
        <sz val="12"/>
        <color theme="1" tint="0.34998626667073579"/>
        <rFont val="Impact"/>
        <family val="2"/>
        <charset val="204"/>
      </rPr>
      <t>(the share of energy use covered
by net imports)</t>
    </r>
  </si>
  <si>
    <t xml:space="preserve">production of electricity and heat </t>
  </si>
  <si>
    <t>Total final energy consumption 
by sector in 2018</t>
  </si>
  <si>
    <t>Industry</t>
  </si>
  <si>
    <t>Buildings</t>
  </si>
  <si>
    <t>Agriculture, forestry and fishing</t>
  </si>
  <si>
    <t>Transport</t>
  </si>
  <si>
    <t>Housing sector</t>
  </si>
  <si>
    <t>Service</t>
  </si>
  <si>
    <t>SUPPLY AND
CONSUMPTION</t>
  </si>
  <si>
    <t>Production (+)</t>
  </si>
  <si>
    <t>Imports (+)</t>
  </si>
  <si>
    <t>Exports (–)</t>
  </si>
  <si>
    <t>Stock changes (+,–)</t>
  </si>
  <si>
    <t>Total primary energy supply (TPES) (=)</t>
  </si>
  <si>
    <t>Transformation sector (+, –)</t>
  </si>
  <si>
    <t>transformation to heat and electricity</t>
  </si>
  <si>
    <t xml:space="preserve">main activity producer electricity plants </t>
  </si>
  <si>
    <t xml:space="preserve">main activity producer CHP plants </t>
  </si>
  <si>
    <t xml:space="preserve">autoproducer CHP plants  </t>
  </si>
  <si>
    <t>main activity producer heat plants</t>
  </si>
  <si>
    <t xml:space="preserve">autoproducer heat plants </t>
  </si>
  <si>
    <t>autoproducer electricity plants</t>
  </si>
  <si>
    <t xml:space="preserve">own use </t>
  </si>
  <si>
    <r>
      <t>transformation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to</t>
    </r>
    <r>
      <rPr>
        <sz val="11"/>
        <color theme="1"/>
        <rFont val="Times New Roman"/>
        <family val="1"/>
        <charset val="204"/>
      </rPr>
      <t xml:space="preserve"> other fuels</t>
    </r>
  </si>
  <si>
    <t>oil refining</t>
  </si>
  <si>
    <t>production of peat briquettes</t>
  </si>
  <si>
    <t>production of fuel chips</t>
  </si>
  <si>
    <t>processing of other types of fuel</t>
  </si>
  <si>
    <t>Non-energy sector (–)</t>
  </si>
  <si>
    <t>as a raw material for the production of chemical, petrochemical industries and other non-fuel products</t>
  </si>
  <si>
    <t>as a material for non-fuel needs</t>
  </si>
  <si>
    <t>Backflows from the non-energy sector</t>
  </si>
  <si>
    <t>Distribution losses (–)</t>
  </si>
  <si>
    <t>Total final consumption (=)</t>
  </si>
  <si>
    <t>Industry (B+C+D)</t>
  </si>
  <si>
    <t>mining and quarrying (B)</t>
  </si>
  <si>
    <t>manufacturing (C)</t>
  </si>
  <si>
    <t>manufacture of food products, including beverages and tobacco products (CA)</t>
  </si>
  <si>
    <t>manufacture of textile articles, wearing apparel, articles of leather and fur (CB)</t>
  </si>
  <si>
    <t>manufacture of products of wood and paper; printing and reproduction of recorded media (CC)</t>
  </si>
  <si>
    <t>manufacture of coke and refined petroleum products (CD)</t>
  </si>
  <si>
    <t>manufacture of chemicals and chemical products (CE)</t>
  </si>
  <si>
    <t>manufacture of rubber and plastics products, of other non-metallic mineral products (CG)</t>
  </si>
  <si>
    <t>manufacture of basic metals; manufacture of fabricated metal product, except machinery and equipment (CH)</t>
  </si>
  <si>
    <t>manufacture of machinery and equipment not included in other groups (CK)</t>
  </si>
  <si>
    <t>manufacture of transport vehicles and equipment (CL)</t>
  </si>
  <si>
    <t>other manufacturing (CF, CI, CJ, CM)</t>
  </si>
  <si>
    <t>electricity, gas, steam, hot water and conditioning supply (D)</t>
  </si>
  <si>
    <t>Construction (F)</t>
  </si>
  <si>
    <t>Agriculture, forestry and fishing (А)</t>
  </si>
  <si>
    <t xml:space="preserve">road </t>
  </si>
  <si>
    <t xml:space="preserve">         of the population</t>
  </si>
  <si>
    <t xml:space="preserve">railway </t>
  </si>
  <si>
    <t>pipeline transport</t>
  </si>
  <si>
    <t>not elsewhere specified (transport)</t>
  </si>
  <si>
    <t xml:space="preserve">Service </t>
  </si>
  <si>
    <t xml:space="preserve">Resedential </t>
  </si>
  <si>
    <t>Statistical differences (+,-)</t>
  </si>
  <si>
    <t>Crude oil</t>
  </si>
  <si>
    <t xml:space="preserve">Natural gas </t>
  </si>
  <si>
    <t>Coal</t>
  </si>
  <si>
    <t>Peat</t>
  </si>
  <si>
    <t>Firewood</t>
  </si>
  <si>
    <t>Biogases</t>
  </si>
  <si>
    <t xml:space="preserve">Biofuels
</t>
  </si>
  <si>
    <t>Non-renewable 
waste</t>
  </si>
  <si>
    <t xml:space="preserve">Peat briquettes </t>
  </si>
  <si>
    <t xml:space="preserve">Motor gasoline </t>
  </si>
  <si>
    <t>Diesel fuel</t>
  </si>
  <si>
    <t>Fuel oil – 
high sulphur</t>
  </si>
  <si>
    <t>LPG</t>
  </si>
  <si>
    <t>Refinery gas</t>
  </si>
  <si>
    <t xml:space="preserve">Kerosene type jet fuel
</t>
  </si>
  <si>
    <t xml:space="preserve">Other kerosene </t>
  </si>
  <si>
    <t>Fuel oil –
 low sulphur</t>
  </si>
  <si>
    <t xml:space="preserve">Coke oven coke </t>
  </si>
  <si>
    <t>Other fuels</t>
  </si>
  <si>
    <t>Total</t>
  </si>
  <si>
    <t>ENERGY BALANCE OF THE REPUBLIC OF BELARUS, 2018 
(1000 tonnes of coal equivalent)</t>
  </si>
  <si>
    <t>ENERGY BALANCE OF THE REPUBLIC OF BELARUS, 2018 
(1000 tonnes of oil equivalent)</t>
  </si>
  <si>
    <t>ENERGY BALANCE OF THE REPUBLIC OF BELARUS, 2018 
(TJ)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</si>
</sst>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#,##0_ ;\-#,##0\ "/>
    <numFmt numFmtId="165" formatCode="0.0"/>
  </numFmts>
  <fonts count="35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12"/>
      <color theme="4" tint="-0.499984740745262"/>
      <name val="Impact"/>
      <family val="2"/>
      <charset val="204"/>
    </font>
    <font>
      <sz val="14"/>
      <color theme="9" tint="-0.249977111117893"/>
      <name val="Impact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20"/>
      <color theme="1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2"/>
      <color theme="9" tint="-0.249977111117893"/>
      <name val="Impact"/>
      <family val="2"/>
      <charset val="204"/>
    </font>
    <font>
      <vertAlign val="superscript"/>
      <sz val="12"/>
      <color theme="1"/>
      <name val="Impact"/>
      <family val="2"/>
      <charset val="204"/>
    </font>
    <font>
      <sz val="11"/>
      <color theme="9" tint="-0.249977111117893"/>
      <name val="Tahoma"/>
      <family val="2"/>
      <charset val="204"/>
    </font>
    <font>
      <sz val="12"/>
      <color theme="1" tint="0.34998626667073579"/>
      <name val="Impact"/>
      <family val="2"/>
      <charset val="204"/>
    </font>
    <font>
      <sz val="11"/>
      <color rgb="FFFF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15" borderId="14">
      <alignment horizontal="center" vertical="center"/>
    </xf>
  </cellStyleXfs>
  <cellXfs count="166">
    <xf numFmtId="0" fontId="0" fillId="0" borderId="0" xfId="0"/>
    <xf numFmtId="0" fontId="0" fillId="0" borderId="0" xfId="0" applyProtection="1">
      <protection locked="0"/>
    </xf>
    <xf numFmtId="164" fontId="5" fillId="0" borderId="10" xfId="1" applyNumberFormat="1" applyFont="1" applyBorder="1" applyAlignment="1" applyProtection="1">
      <alignment horizontal="right" wrapText="1" indent="1"/>
    </xf>
    <xf numFmtId="164" fontId="5" fillId="4" borderId="10" xfId="1" applyNumberFormat="1" applyFont="1" applyFill="1" applyBorder="1" applyAlignment="1" applyProtection="1">
      <alignment horizontal="right" wrapText="1" indent="1"/>
    </xf>
    <xf numFmtId="164" fontId="5" fillId="4" borderId="11" xfId="1" applyNumberFormat="1" applyFont="1" applyFill="1" applyBorder="1" applyAlignment="1" applyProtection="1">
      <alignment horizontal="right" wrapText="1" indent="1"/>
    </xf>
    <xf numFmtId="164" fontId="5" fillId="5" borderId="10" xfId="1" applyNumberFormat="1" applyFont="1" applyFill="1" applyBorder="1" applyAlignment="1" applyProtection="1">
      <alignment horizontal="right" wrapText="1" indent="1"/>
    </xf>
    <xf numFmtId="164" fontId="5" fillId="5" borderId="11" xfId="1" applyNumberFormat="1" applyFont="1" applyFill="1" applyBorder="1" applyAlignment="1" applyProtection="1">
      <alignment horizontal="right" wrapText="1" indent="1"/>
    </xf>
    <xf numFmtId="164" fontId="5" fillId="7" borderId="10" xfId="1" applyNumberFormat="1" applyFont="1" applyFill="1" applyBorder="1" applyAlignment="1" applyProtection="1">
      <alignment horizontal="right" wrapText="1" indent="1"/>
    </xf>
    <xf numFmtId="164" fontId="5" fillId="7" borderId="11" xfId="1" applyNumberFormat="1" applyFont="1" applyFill="1" applyBorder="1" applyAlignment="1" applyProtection="1">
      <alignment horizontal="right" wrapText="1" indent="1"/>
    </xf>
    <xf numFmtId="164" fontId="5" fillId="10" borderId="10" xfId="1" applyNumberFormat="1" applyFont="1" applyFill="1" applyBorder="1" applyAlignment="1" applyProtection="1">
      <alignment horizontal="right" wrapText="1" indent="1"/>
    </xf>
    <xf numFmtId="164" fontId="5" fillId="11" borderId="10" xfId="1" applyNumberFormat="1" applyFont="1" applyFill="1" applyBorder="1" applyAlignment="1" applyProtection="1">
      <alignment horizontal="right" wrapText="1" indent="1"/>
    </xf>
    <xf numFmtId="164" fontId="5" fillId="11" borderId="11" xfId="1" applyNumberFormat="1" applyFont="1" applyFill="1" applyBorder="1" applyAlignment="1" applyProtection="1">
      <alignment horizontal="right" wrapText="1" indent="1"/>
    </xf>
    <xf numFmtId="164" fontId="5" fillId="12" borderId="10" xfId="1" applyNumberFormat="1" applyFont="1" applyFill="1" applyBorder="1" applyAlignment="1" applyProtection="1">
      <alignment horizontal="right" wrapText="1" indent="1"/>
    </xf>
    <xf numFmtId="164" fontId="5" fillId="12" borderId="11" xfId="1" applyNumberFormat="1" applyFont="1" applyFill="1" applyBorder="1" applyAlignment="1" applyProtection="1">
      <alignment horizontal="right" wrapText="1" indent="1"/>
    </xf>
    <xf numFmtId="164" fontId="5" fillId="6" borderId="11" xfId="1" applyNumberFormat="1" applyFont="1" applyFill="1" applyBorder="1" applyAlignment="1" applyProtection="1">
      <alignment horizontal="right" wrapText="1" indent="1"/>
    </xf>
    <xf numFmtId="164" fontId="6" fillId="3" borderId="10" xfId="1" applyNumberFormat="1" applyFont="1" applyFill="1" applyBorder="1" applyAlignment="1" applyProtection="1">
      <alignment horizontal="right" wrapText="1" indent="1"/>
    </xf>
    <xf numFmtId="164" fontId="6" fillId="3" borderId="11" xfId="1" applyNumberFormat="1" applyFont="1" applyFill="1" applyBorder="1" applyAlignment="1" applyProtection="1">
      <alignment horizontal="right" wrapText="1" indent="1"/>
    </xf>
    <xf numFmtId="164" fontId="6" fillId="13" borderId="11" xfId="1" applyNumberFormat="1" applyFont="1" applyFill="1" applyBorder="1" applyAlignment="1" applyProtection="1">
      <alignment horizontal="right" wrapText="1" indent="1"/>
    </xf>
    <xf numFmtId="164" fontId="6" fillId="0" borderId="10" xfId="1" applyNumberFormat="1" applyFont="1" applyBorder="1" applyAlignment="1" applyProtection="1">
      <alignment horizontal="right" wrapText="1" indent="1"/>
    </xf>
    <xf numFmtId="164" fontId="0" fillId="0" borderId="0" xfId="0" applyNumberFormat="1"/>
    <xf numFmtId="164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1" fillId="16" borderId="0" xfId="0" applyFont="1" applyFill="1" applyBorder="1" applyAlignment="1">
      <alignment vertical="top" wrapText="1"/>
    </xf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3" xfId="0" applyNumberFormat="1" applyFont="1" applyFill="1" applyBorder="1" applyAlignment="1">
      <alignment horizontal="center" vertical="center"/>
    </xf>
    <xf numFmtId="1" fontId="18" fillId="14" borderId="13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0" fillId="16" borderId="0" xfId="0" applyFont="1" applyFill="1" applyBorder="1" applyAlignment="1">
      <alignment horizontal="left" vertical="center" wrapText="1" indent="1"/>
    </xf>
    <xf numFmtId="0" fontId="15" fillId="13" borderId="0" xfId="0" applyFont="1" applyFill="1" applyBorder="1" applyAlignment="1">
      <alignment horizontal="left" vertical="center" wrapText="1" indent="4"/>
    </xf>
    <xf numFmtId="0" fontId="8" fillId="13" borderId="0" xfId="0" applyFont="1" applyFill="1"/>
    <xf numFmtId="0" fontId="10" fillId="13" borderId="0" xfId="0" applyFont="1" applyFill="1" applyAlignment="1">
      <alignment horizontal="center" vertical="top" wrapText="1"/>
    </xf>
    <xf numFmtId="0" fontId="14" fillId="13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center" vertical="top"/>
    </xf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7" fillId="23" borderId="0" xfId="0" applyFont="1" applyFill="1" applyBorder="1" applyAlignment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26" fillId="21" borderId="0" xfId="0" applyFont="1" applyFill="1" applyBorder="1" applyAlignment="1">
      <alignment vertical="center" wrapText="1"/>
    </xf>
    <xf numFmtId="0" fontId="7" fillId="21" borderId="0" xfId="0" applyFont="1" applyFill="1" applyBorder="1"/>
    <xf numFmtId="0" fontId="11" fillId="19" borderId="0" xfId="0" applyFont="1" applyFill="1" applyAlignment="1">
      <alignment vertical="center" wrapText="1"/>
    </xf>
    <xf numFmtId="0" fontId="7" fillId="22" borderId="0" xfId="0" applyFont="1" applyFill="1" applyBorder="1" applyAlignment="1"/>
    <xf numFmtId="0" fontId="15" fillId="23" borderId="0" xfId="0" applyFont="1" applyFill="1" applyBorder="1" applyAlignment="1">
      <alignment horizontal="left" vertical="center" wrapText="1" indent="4"/>
    </xf>
    <xf numFmtId="0" fontId="7" fillId="23" borderId="18" xfId="0" applyFont="1" applyFill="1" applyBorder="1"/>
    <xf numFmtId="0" fontId="29" fillId="10" borderId="0" xfId="0" applyFont="1" applyFill="1" applyAlignment="1">
      <alignment horizontal="center" wrapText="1"/>
    </xf>
    <xf numFmtId="0" fontId="29" fillId="20" borderId="0" xfId="0" applyFont="1" applyFill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164" fontId="5" fillId="2" borderId="10" xfId="1" applyNumberFormat="1" applyFont="1" applyFill="1" applyBorder="1" applyAlignment="1" applyProtection="1">
      <alignment horizontal="right" wrapText="1" indent="1"/>
    </xf>
    <xf numFmtId="164" fontId="5" fillId="6" borderId="10" xfId="1" applyNumberFormat="1" applyFont="1" applyFill="1" applyBorder="1" applyAlignment="1" applyProtection="1">
      <alignment horizontal="right" wrapText="1" indent="1"/>
    </xf>
    <xf numFmtId="164" fontId="5" fillId="8" borderId="10" xfId="1" applyNumberFormat="1" applyFont="1" applyFill="1" applyBorder="1" applyAlignment="1" applyProtection="1">
      <alignment horizontal="right" wrapText="1" indent="1"/>
    </xf>
    <xf numFmtId="164" fontId="5" fillId="9" borderId="10" xfId="1" applyNumberFormat="1" applyFont="1" applyFill="1" applyBorder="1" applyAlignment="1" applyProtection="1">
      <alignment horizontal="right" wrapText="1" inden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2" fillId="0" borderId="0" xfId="0" applyFont="1"/>
    <xf numFmtId="0" fontId="29" fillId="16" borderId="0" xfId="0" applyFont="1" applyFill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top" wrapText="1"/>
      <protection locked="0"/>
    </xf>
    <xf numFmtId="0" fontId="3" fillId="2" borderId="9" xfId="0" applyFont="1" applyFill="1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wrapText="1"/>
      <protection locked="0"/>
    </xf>
    <xf numFmtId="0" fontId="3" fillId="4" borderId="1" xfId="0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 applyProtection="1">
      <alignment horizontal="left" vertical="top" wrapText="1" indent="1"/>
      <protection locked="0"/>
    </xf>
    <xf numFmtId="0" fontId="3" fillId="6" borderId="1" xfId="0" applyFont="1" applyFill="1" applyBorder="1" applyAlignment="1" applyProtection="1">
      <alignment horizontal="left" vertical="top" wrapText="1" indent="3"/>
      <protection locked="0"/>
    </xf>
    <xf numFmtId="0" fontId="3" fillId="5" borderId="1" xfId="0" applyFont="1" applyFill="1" applyBorder="1" applyAlignment="1" applyProtection="1">
      <alignment horizontal="left" vertical="top" wrapText="1" indent="1"/>
      <protection locked="0"/>
    </xf>
    <xf numFmtId="0" fontId="3" fillId="7" borderId="1" xfId="0" applyFont="1" applyFill="1" applyBorder="1" applyAlignment="1" applyProtection="1">
      <alignment horizontal="left" vertical="top" wrapText="1"/>
      <protection locked="0"/>
    </xf>
    <xf numFmtId="0" fontId="3" fillId="8" borderId="1" xfId="0" applyFont="1" applyFill="1" applyBorder="1" applyAlignment="1" applyProtection="1">
      <alignment horizontal="left" vertical="top" wrapText="1" indent="1"/>
      <protection locked="0"/>
    </xf>
    <xf numFmtId="0" fontId="3" fillId="8" borderId="0" xfId="0" applyFont="1" applyFill="1" applyBorder="1" applyAlignment="1" applyProtection="1">
      <alignment horizontal="left" vertical="top" wrapText="1" indent="1"/>
      <protection locked="0"/>
    </xf>
    <xf numFmtId="0" fontId="3" fillId="8" borderId="12" xfId="0" applyFont="1" applyFill="1" applyBorder="1" applyAlignment="1" applyProtection="1">
      <alignment horizontal="left" vertical="top" wrapText="1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wrapText="1"/>
      <protection locked="0"/>
    </xf>
    <xf numFmtId="0" fontId="3" fillId="12" borderId="1" xfId="0" applyFont="1" applyFill="1" applyBorder="1" applyAlignment="1" applyProtection="1">
      <alignment horizontal="left" wrapText="1" indent="1"/>
      <protection locked="0"/>
    </xf>
    <xf numFmtId="0" fontId="3" fillId="12" borderId="1" xfId="0" applyFont="1" applyFill="1" applyBorder="1" applyAlignment="1" applyProtection="1">
      <alignment horizontal="left" wrapText="1" indent="2"/>
      <protection locked="0"/>
    </xf>
    <xf numFmtId="0" fontId="3" fillId="11" borderId="1" xfId="0" applyFont="1" applyFill="1" applyBorder="1" applyAlignment="1" applyProtection="1">
      <alignment horizontal="left" vertical="top" wrapText="1"/>
      <protection locked="0"/>
    </xf>
    <xf numFmtId="0" fontId="3" fillId="11" borderId="1" xfId="0" applyFont="1" applyFill="1" applyBorder="1" applyAlignment="1" applyProtection="1">
      <alignment vertical="top" wrapText="1"/>
      <protection locked="0"/>
    </xf>
    <xf numFmtId="0" fontId="3" fillId="12" borderId="1" xfId="0" applyFont="1" applyFill="1" applyBorder="1" applyAlignment="1" applyProtection="1">
      <alignment horizontal="left" vertical="top" wrapText="1" indent="1"/>
      <protection locked="0"/>
    </xf>
    <xf numFmtId="0" fontId="3" fillId="12" borderId="1" xfId="0" applyFont="1" applyFill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 applyProtection="1">
      <alignment horizontal="center" vertical="top" wrapText="1"/>
      <protection locked="0"/>
    </xf>
    <xf numFmtId="0" fontId="5" fillId="0" borderId="2" xfId="0" applyFont="1" applyBorder="1" applyAlignment="1" applyProtection="1">
      <alignment horizontal="center" vertical="top" wrapText="1"/>
      <protection locked="0"/>
    </xf>
    <xf numFmtId="0" fontId="24" fillId="22" borderId="0" xfId="0" applyFont="1" applyFill="1" applyAlignment="1">
      <alignment horizontal="center" vertical="center" wrapText="1"/>
    </xf>
    <xf numFmtId="0" fontId="24" fillId="21" borderId="0" xfId="0" applyFont="1" applyFill="1" applyAlignment="1">
      <alignment horizontal="center" vertical="center" wrapText="1"/>
    </xf>
    <xf numFmtId="0" fontId="28" fillId="16" borderId="0" xfId="0" applyFont="1" applyFill="1" applyAlignment="1">
      <alignment horizontal="center" vertical="top" wrapText="1"/>
    </xf>
    <xf numFmtId="9" fontId="21" fillId="15" borderId="16" xfId="2" applyFont="1" applyFill="1" applyBorder="1" applyAlignment="1">
      <alignment horizontal="center"/>
    </xf>
    <xf numFmtId="9" fontId="21" fillId="15" borderId="17" xfId="2" applyFont="1" applyFill="1" applyBorder="1" applyAlignment="1">
      <alignment horizontal="center"/>
    </xf>
    <xf numFmtId="9" fontId="21" fillId="15" borderId="18" xfId="2" applyFont="1" applyFill="1" applyBorder="1" applyAlignment="1">
      <alignment horizontal="center"/>
    </xf>
    <xf numFmtId="9" fontId="21" fillId="15" borderId="22" xfId="2" applyFont="1" applyFill="1" applyBorder="1" applyAlignment="1">
      <alignment horizontal="center"/>
    </xf>
    <xf numFmtId="9" fontId="21" fillId="15" borderId="19" xfId="2" applyFont="1" applyFill="1" applyBorder="1" applyAlignment="1">
      <alignment horizontal="center"/>
    </xf>
    <xf numFmtId="9" fontId="21" fillId="15" borderId="20" xfId="2" applyFont="1" applyFill="1" applyBorder="1" applyAlignment="1">
      <alignment horizontal="center"/>
    </xf>
    <xf numFmtId="9" fontId="21" fillId="15" borderId="14" xfId="2" applyFont="1" applyFill="1" applyBorder="1" applyAlignment="1">
      <alignment horizontal="center"/>
    </xf>
    <xf numFmtId="9" fontId="21" fillId="15" borderId="15" xfId="2" applyFont="1" applyFill="1" applyBorder="1" applyAlignment="1">
      <alignment horizontal="center"/>
    </xf>
    <xf numFmtId="9" fontId="21" fillId="15" borderId="16" xfId="2" applyFont="1" applyFill="1" applyBorder="1" applyAlignment="1">
      <alignment horizontal="center" vertical="center" wrapText="1"/>
    </xf>
    <xf numFmtId="9" fontId="21" fillId="15" borderId="17" xfId="2" applyFont="1" applyFill="1" applyBorder="1" applyAlignment="1">
      <alignment horizontal="center" vertical="center" wrapText="1"/>
    </xf>
    <xf numFmtId="9" fontId="21" fillId="15" borderId="19" xfId="2" applyFont="1" applyFill="1" applyBorder="1" applyAlignment="1">
      <alignment horizontal="center" vertical="center" wrapText="1"/>
    </xf>
    <xf numFmtId="9" fontId="21" fillId="15" borderId="20" xfId="2" applyFont="1" applyFill="1" applyBorder="1" applyAlignment="1">
      <alignment horizontal="center" vertical="center" wrapText="1"/>
    </xf>
    <xf numFmtId="1" fontId="21" fillId="15" borderId="14" xfId="0" applyNumberFormat="1" applyFont="1" applyFill="1" applyBorder="1" applyAlignment="1">
      <alignment horizontal="center" vertical="top" wrapText="1"/>
    </xf>
    <xf numFmtId="1" fontId="21" fillId="15" borderId="15" xfId="0" applyNumberFormat="1" applyFont="1" applyFill="1" applyBorder="1" applyAlignment="1">
      <alignment horizontal="center" vertical="top" wrapText="1"/>
    </xf>
    <xf numFmtId="165" fontId="21" fillId="15" borderId="14" xfId="0" applyNumberFormat="1" applyFont="1" applyFill="1" applyBorder="1" applyAlignment="1">
      <alignment horizontal="center" vertical="top" wrapText="1"/>
    </xf>
    <xf numFmtId="165" fontId="21" fillId="15" borderId="15" xfId="0" applyNumberFormat="1" applyFont="1" applyFill="1" applyBorder="1" applyAlignment="1">
      <alignment horizontal="center" vertical="top" wrapText="1"/>
    </xf>
    <xf numFmtId="0" fontId="28" fillId="13" borderId="0" xfId="0" applyFont="1" applyFill="1" applyAlignment="1">
      <alignment horizontal="center" vertical="top" wrapText="1"/>
    </xf>
    <xf numFmtId="0" fontId="22" fillId="13" borderId="0" xfId="0" applyFont="1" applyFill="1" applyAlignment="1">
      <alignment horizontal="center" vertical="center"/>
    </xf>
    <xf numFmtId="0" fontId="29" fillId="16" borderId="0" xfId="0" applyFont="1" applyFill="1" applyBorder="1" applyAlignment="1">
      <alignment horizontal="left" vertical="center" wrapText="1" indent="7"/>
    </xf>
    <xf numFmtId="0" fontId="29" fillId="16" borderId="22" xfId="0" applyFont="1" applyFill="1" applyBorder="1" applyAlignment="1">
      <alignment horizontal="left" vertical="center" wrapText="1" indent="7"/>
    </xf>
    <xf numFmtId="1" fontId="18" fillId="18" borderId="23" xfId="0" applyNumberFormat="1" applyFont="1" applyFill="1" applyBorder="1" applyAlignment="1">
      <alignment horizontal="center" vertical="center"/>
    </xf>
    <xf numFmtId="1" fontId="18" fillId="18" borderId="24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textRotation="180" wrapText="1"/>
    </xf>
    <xf numFmtId="0" fontId="29" fillId="16" borderId="18" xfId="0" applyFont="1" applyFill="1" applyBorder="1" applyAlignment="1">
      <alignment horizontal="center" vertical="center" wrapText="1"/>
    </xf>
    <xf numFmtId="1" fontId="17" fillId="16" borderId="0" xfId="0" applyNumberFormat="1" applyFont="1" applyFill="1" applyBorder="1" applyAlignment="1">
      <alignment horizontal="center" vertical="center"/>
    </xf>
    <xf numFmtId="1" fontId="18" fillId="14" borderId="23" xfId="0" applyNumberFormat="1" applyFont="1" applyFill="1" applyBorder="1" applyAlignment="1">
      <alignment horizontal="center" vertical="center"/>
    </xf>
    <xf numFmtId="1" fontId="18" fillId="14" borderId="24" xfId="0" applyNumberFormat="1" applyFont="1" applyFill="1" applyBorder="1" applyAlignment="1">
      <alignment horizontal="center" vertical="center"/>
    </xf>
    <xf numFmtId="0" fontId="29" fillId="16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center" vertical="center"/>
    </xf>
    <xf numFmtId="0" fontId="24" fillId="21" borderId="0" xfId="0" applyFont="1" applyFill="1" applyAlignment="1">
      <alignment horizontal="left" vertical="center" wrapText="1" indent="5"/>
    </xf>
    <xf numFmtId="0" fontId="27" fillId="21" borderId="0" xfId="0" applyFont="1" applyFill="1" applyAlignment="1">
      <alignment horizontal="left" vertical="center" wrapText="1" indent="5"/>
    </xf>
    <xf numFmtId="0" fontId="25" fillId="21" borderId="0" xfId="0" applyFont="1" applyFill="1" applyBorder="1" applyAlignment="1">
      <alignment horizontal="center" vertical="center" wrapText="1"/>
    </xf>
    <xf numFmtId="0" fontId="29" fillId="16" borderId="0" xfId="0" applyFont="1" applyFill="1" applyBorder="1" applyAlignment="1">
      <alignment horizontal="left" vertical="center" wrapText="1"/>
    </xf>
    <xf numFmtId="0" fontId="29" fillId="16" borderId="25" xfId="0" applyFont="1" applyFill="1" applyBorder="1" applyAlignment="1">
      <alignment horizontal="center" vertical="center" wrapText="1"/>
    </xf>
    <xf numFmtId="0" fontId="29" fillId="16" borderId="22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9" fontId="23" fillId="15" borderId="14" xfId="2" applyFont="1" applyFill="1" applyBorder="1" applyAlignment="1">
      <alignment horizontal="center" vertical="center"/>
    </xf>
    <xf numFmtId="9" fontId="23" fillId="15" borderId="26" xfId="2" applyFont="1" applyFill="1" applyBorder="1" applyAlignment="1">
      <alignment horizontal="center" vertical="center"/>
    </xf>
    <xf numFmtId="9" fontId="23" fillId="15" borderId="15" xfId="2" applyFont="1" applyFill="1" applyBorder="1" applyAlignment="1">
      <alignment horizontal="center" vertical="center"/>
    </xf>
    <xf numFmtId="9" fontId="23" fillId="15" borderId="16" xfId="2" applyFont="1" applyFill="1" applyBorder="1" applyAlignment="1">
      <alignment horizontal="center" vertical="center"/>
    </xf>
    <xf numFmtId="9" fontId="23" fillId="15" borderId="21" xfId="2" applyFont="1" applyFill="1" applyBorder="1" applyAlignment="1">
      <alignment horizontal="center" vertical="center"/>
    </xf>
    <xf numFmtId="9" fontId="23" fillId="15" borderId="17" xfId="2" applyFont="1" applyFill="1" applyBorder="1" applyAlignment="1">
      <alignment horizontal="center" vertical="center"/>
    </xf>
    <xf numFmtId="9" fontId="23" fillId="15" borderId="19" xfId="2" applyFont="1" applyFill="1" applyBorder="1" applyAlignment="1">
      <alignment horizontal="center" vertical="center"/>
    </xf>
    <xf numFmtId="9" fontId="23" fillId="15" borderId="27" xfId="2" applyFont="1" applyFill="1" applyBorder="1" applyAlignment="1">
      <alignment horizontal="center" vertical="center"/>
    </xf>
    <xf numFmtId="9" fontId="23" fillId="15" borderId="20" xfId="2" applyFont="1" applyFill="1" applyBorder="1" applyAlignment="1">
      <alignment horizontal="center" vertical="center"/>
    </xf>
    <xf numFmtId="0" fontId="7" fillId="23" borderId="0" xfId="0" applyFont="1" applyFill="1" applyAlignment="1">
      <alignment horizontal="center" vertical="top"/>
    </xf>
    <xf numFmtId="0" fontId="7" fillId="23" borderId="0" xfId="0" applyFont="1" applyFill="1" applyAlignment="1">
      <alignment horizontal="center"/>
    </xf>
    <xf numFmtId="0" fontId="19" fillId="23" borderId="0" xfId="0" applyFont="1" applyFill="1" applyBorder="1" applyAlignment="1">
      <alignment horizontal="center" vertical="center" wrapText="1"/>
    </xf>
    <xf numFmtId="0" fontId="15" fillId="23" borderId="0" xfId="0" applyFont="1" applyFill="1" applyBorder="1" applyAlignment="1">
      <alignment horizontal="center" vertical="center" wrapText="1"/>
    </xf>
    <xf numFmtId="0" fontId="26" fillId="21" borderId="0" xfId="0" applyFont="1" applyFill="1" applyBorder="1" applyAlignment="1">
      <alignment horizontal="left" vertical="center" wrapText="1" indent="8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 indent="2"/>
    </xf>
    <xf numFmtId="0" fontId="9" fillId="0" borderId="0" xfId="0" applyFont="1" applyAlignment="1">
      <alignment horizontal="left" vertical="top" indent="2"/>
    </xf>
    <xf numFmtId="0" fontId="15" fillId="22" borderId="0" xfId="0" applyFont="1" applyFill="1" applyBorder="1" applyAlignment="1">
      <alignment horizontal="left" vertical="center" wrapText="1" indent="6"/>
    </xf>
    <xf numFmtId="0" fontId="15" fillId="22" borderId="0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5" fillId="19" borderId="0" xfId="0" applyFont="1" applyFill="1" applyBorder="1" applyAlignment="1">
      <alignment horizontal="left" vertical="top" wrapText="1" indent="11"/>
    </xf>
    <xf numFmtId="0" fontId="26" fillId="21" borderId="0" xfId="0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0" fontId="26" fillId="21" borderId="0" xfId="0" applyFont="1" applyFill="1" applyBorder="1" applyAlignment="1">
      <alignment horizontal="left" vertical="center" wrapText="1" indent="6"/>
    </xf>
    <xf numFmtId="0" fontId="25" fillId="22" borderId="0" xfId="0" applyFont="1" applyFill="1" applyBorder="1" applyAlignment="1">
      <alignment horizontal="left" vertical="center" wrapText="1" indent="5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</cellXfs>
  <cellStyles count="4">
    <cellStyle name="Обычный" xfId="0" builtinId="0"/>
    <cellStyle name="Процентный" xfId="2" builtinId="5"/>
    <cellStyle name="Стиль 1" xfId="3"/>
    <cellStyle name="Финансовый" xfId="1" builtinId="3"/>
  </cellStyles>
  <dxfs count="0"/>
  <tableStyles count="0" defaultTableStyle="TableStyleMedium2" defaultPivotStyle="PivotStyleLight16"/>
  <colors>
    <mruColors>
      <color rgb="FF800000"/>
      <color rgb="FF10604D"/>
      <color rgb="FFBEFFEE"/>
      <color rgb="FFBFEBED"/>
      <color rgb="FF005250"/>
      <color rgb="FFBEEFEA"/>
      <color rgb="FF275346"/>
      <color rgb="FF2A5842"/>
      <color rgb="FF32725A"/>
      <color rgb="FFB8EA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 rtl="0">
              <a:defRPr sz="1400" b="0"/>
            </a:pPr>
            <a:r>
              <a:rPr lang="en-US" sz="1800" b="0" i="0" baseline="0">
                <a:effectLst/>
              </a:rPr>
              <a:t>Total primary energy supply</a:t>
            </a:r>
            <a:endParaRPr lang="ru-RU" sz="1800" b="0" i="0" baseline="0">
              <a:effectLst/>
            </a:endParaRPr>
          </a:p>
          <a:p>
            <a:pPr algn="l" rtl="0">
              <a:defRPr sz="1400" b="0"/>
            </a:pPr>
            <a:r>
              <a:rPr lang="en-US" sz="1800" b="0" i="0" baseline="0">
                <a:effectLst/>
              </a:rPr>
              <a:t>by fuel</a:t>
            </a:r>
            <a:r>
              <a:rPr lang="ru-RU" sz="1800" b="0" i="0" baseline="0">
                <a:effectLst/>
              </a:rPr>
              <a:t>, </a:t>
            </a:r>
            <a:r>
              <a:rPr lang="en-US" sz="1800" b="0" i="0" baseline="0">
                <a:effectLst/>
              </a:rPr>
              <a:t>201</a:t>
            </a:r>
            <a:r>
              <a:rPr lang="ru-RU" sz="1800" b="0" i="0" baseline="0">
                <a:effectLst/>
              </a:rPr>
              <a:t>8</a:t>
            </a:r>
            <a:endParaRPr lang="ru-RU" sz="1600" b="0"/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497037202553516E-2"/>
          <c:y val="0.10757247356077317"/>
          <c:w val="0.43024287867945499"/>
          <c:h val="0.79572857180222678"/>
        </c:manualLayout>
      </c:layout>
      <c:doughnutChart>
        <c:varyColors val="1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dPt>
            <c:idx val="0"/>
            <c:bubble3D val="0"/>
            <c:spPr>
              <a:scene3d>
                <a:camera prst="orthographicFront"/>
                <a:lightRig rig="balanced" dir="tr"/>
              </a:scene3d>
              <a:sp3d prstMaterial="plastic">
                <a:bevelT w="50800"/>
                <a:contourClr>
                  <a:srgbClr val="000000"/>
                </a:contourClr>
              </a:sp3d>
            </c:spPr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528887762307401E-2"/>
                  <c:y val="-0.12816763721151686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400"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INFOGRAPHIC!$B$40:$B$44</c:f>
              <c:strCache>
                <c:ptCount val="5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  <c:pt idx="4">
                  <c:v>Electricity</c:v>
                </c:pt>
              </c:strCache>
            </c:strRef>
          </c:cat>
          <c:val>
            <c:numRef>
              <c:f>INFOGRAPHIC!$C$40:$C$44</c:f>
              <c:numCache>
                <c:formatCode>General</c:formatCode>
                <c:ptCount val="5"/>
                <c:pt idx="0">
                  <c:v>23834</c:v>
                </c:pt>
                <c:pt idx="1">
                  <c:v>11194</c:v>
                </c:pt>
                <c:pt idx="2">
                  <c:v>2214</c:v>
                </c:pt>
                <c:pt idx="3">
                  <c:v>1219</c:v>
                </c:pt>
                <c:pt idx="4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5059409480721788"/>
          <c:y val="0.28569165320172868"/>
          <c:w val="0.36425607420798128"/>
          <c:h val="0.44904700836553568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Production and use of energy in Belarus in 2017</a:t>
            </a:r>
            <a:endParaRPr lang="ru-RU">
              <a:solidFill>
                <a:sysClr val="windowText" lastClr="000000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INFOGRAPHIC!$C$39</c:f>
              <c:strCache>
                <c:ptCount val="1"/>
                <c:pt idx="0">
                  <c:v>Use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INFOGRAPHIC!$C$40:$C$43</c:f>
              <c:numCache>
                <c:formatCode>General</c:formatCode>
                <c:ptCount val="4"/>
                <c:pt idx="0">
                  <c:v>23834</c:v>
                </c:pt>
                <c:pt idx="1">
                  <c:v>11194</c:v>
                </c:pt>
                <c:pt idx="2">
                  <c:v>2214</c:v>
                </c:pt>
                <c:pt idx="3">
                  <c:v>1219</c:v>
                </c:pt>
              </c:numCache>
            </c:numRef>
          </c:val>
        </c:ser>
        <c:ser>
          <c:idx val="1"/>
          <c:order val="1"/>
          <c:tx>
            <c:strRef>
              <c:f>INFOGRAPHIC!$D$39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INFOGRAPHIC!$B$40:$B$43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Biofuels and waste</c:v>
                </c:pt>
                <c:pt idx="3">
                  <c:v>Coal and peat</c:v>
                </c:pt>
              </c:strCache>
            </c:strRef>
          </c:cat>
          <c:val>
            <c:numRef>
              <c:f>INFOGRAPHIC!$D$40:$D$43</c:f>
              <c:numCache>
                <c:formatCode>General</c:formatCode>
                <c:ptCount val="4"/>
                <c:pt idx="0">
                  <c:v>348</c:v>
                </c:pt>
                <c:pt idx="1">
                  <c:v>2388</c:v>
                </c:pt>
                <c:pt idx="2">
                  <c:v>2372</c:v>
                </c:pt>
                <c:pt idx="3">
                  <c:v>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9552"/>
        <c:axId val="35961088"/>
      </c:barChart>
      <c:catAx>
        <c:axId val="3595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961088"/>
        <c:crosses val="autoZero"/>
        <c:auto val="1"/>
        <c:lblAlgn val="ctr"/>
        <c:lblOffset val="100"/>
        <c:noMultiLvlLbl val="0"/>
      </c:catAx>
      <c:valAx>
        <c:axId val="3596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tonnes of coal equivalent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2.1339621062099062E-2"/>
              <c:y val="0.108887303302821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5955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ru-RU" sz="1100" b="0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Impact" pitchFamily="34" charset="0"/>
          <a:ea typeface="+mn-ea"/>
          <a:cs typeface="+mn-cs"/>
        </a:defRPr>
      </a:pPr>
      <a:endParaRPr lang="ru-RU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Impact" pitchFamily="34" charset="0"/>
                <a:ea typeface="+mn-ea"/>
                <a:cs typeface="+mn-cs"/>
              </a:defRPr>
            </a:pP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Production of electricity and heat </a:t>
            </a:r>
            <a:r>
              <a:rPr lang="en-US" sz="1400" b="0" i="0" u="none" strike="noStrike" baseline="0">
                <a:effectLst/>
              </a:rPr>
              <a:t>by types of plants</a:t>
            </a:r>
            <a:r>
              <a:rPr lang="ru-RU" sz="1400" b="0" i="0" u="none" strike="noStrike" baseline="0">
                <a:effectLst/>
              </a:rPr>
              <a:t>  </a:t>
            </a:r>
            <a:r>
              <a:rPr lang="en-US" sz="1400" b="0" i="0" u="none" strike="noStrike" kern="1200" baseline="0">
                <a:solidFill>
                  <a:sysClr val="windowText" lastClr="000000"/>
                </a:solidFill>
                <a:effectLst/>
                <a:latin typeface="Impact" pitchFamily="34" charset="0"/>
                <a:ea typeface="+mn-ea"/>
                <a:cs typeface="+mn-cs"/>
              </a:rPr>
              <a:t>in 2018</a:t>
            </a:r>
            <a:endParaRPr lang="ru-RU" sz="1400" b="0">
              <a:solidFill>
                <a:sysClr val="windowText" lastClr="000000"/>
              </a:solidFill>
              <a:latin typeface="Impact" pitchFamily="34" charset="0"/>
            </a:endParaRPr>
          </a:p>
        </c:rich>
      </c:tx>
      <c:layout>
        <c:manualLayout>
          <c:xMode val="edge"/>
          <c:yMode val="edge"/>
          <c:x val="0.12638327372158908"/>
          <c:y val="0.1258715482048117"/>
        </c:manualLayout>
      </c:layout>
      <c:overlay val="0"/>
    </c:title>
    <c:autoTitleDeleted val="0"/>
    <c:view3D>
      <c:rotX val="0"/>
      <c:rotY val="0"/>
      <c:rAngAx val="0"/>
      <c:perspective val="0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INFOGRAPHIC!$AW$36</c:f>
              <c:strCache>
                <c:ptCount val="1"/>
                <c:pt idx="0">
                  <c:v>Main activity electricity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INFOGRAPHIC!$AX$36:$AY$36</c:f>
              <c:numCache>
                <c:formatCode>General</c:formatCode>
                <c:ptCount val="2"/>
                <c:pt idx="0">
                  <c:v>25</c:v>
                </c:pt>
                <c:pt idx="1">
                  <c:v>1868</c:v>
                </c:pt>
              </c:numCache>
            </c:numRef>
          </c:val>
        </c:ser>
        <c:ser>
          <c:idx val="1"/>
          <c:order val="1"/>
          <c:tx>
            <c:strRef>
              <c:f>INFOGRAPHIC!$AW$37</c:f>
              <c:strCache>
                <c:ptCount val="1"/>
                <c:pt idx="0">
                  <c:v>Main activity CHP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INFOGRAPHIC!$AX$37:$AY$37</c:f>
              <c:numCache>
                <c:formatCode>General</c:formatCode>
                <c:ptCount val="2"/>
                <c:pt idx="0">
                  <c:v>4434</c:v>
                </c:pt>
                <c:pt idx="1">
                  <c:v>2377</c:v>
                </c:pt>
              </c:numCache>
            </c:numRef>
          </c:val>
        </c:ser>
        <c:ser>
          <c:idx val="2"/>
          <c:order val="2"/>
          <c:tx>
            <c:strRef>
              <c:f>INFOGRAPHIC!$AW$38</c:f>
              <c:strCache>
                <c:ptCount val="1"/>
                <c:pt idx="0">
                  <c:v>Autoproducer CHP plants 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INFOGRAPHIC!$AX$38:$AY$38</c:f>
              <c:numCache>
                <c:formatCode>General</c:formatCode>
                <c:ptCount val="2"/>
                <c:pt idx="0">
                  <c:v>1134</c:v>
                </c:pt>
                <c:pt idx="1">
                  <c:v>450</c:v>
                </c:pt>
              </c:numCache>
            </c:numRef>
          </c:val>
        </c:ser>
        <c:ser>
          <c:idx val="3"/>
          <c:order val="3"/>
          <c:tx>
            <c:strRef>
              <c:f>INFOGRAPHIC!$AW$39</c:f>
              <c:strCache>
                <c:ptCount val="1"/>
                <c:pt idx="0">
                  <c:v>Main activity heat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INFOGRAPHIC!$AX$39:$AY$39</c:f>
              <c:numCache>
                <c:formatCode>General</c:formatCode>
                <c:ptCount val="2"/>
                <c:pt idx="0">
                  <c:v>1851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INFOGRAPHIC!$AW$40</c:f>
              <c:strCache>
                <c:ptCount val="1"/>
                <c:pt idx="0">
                  <c:v>Autoproducer heat plants 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INFOGRAPHIC!$AX$40:$AY$40</c:f>
              <c:numCache>
                <c:formatCode>General</c:formatCode>
                <c:ptCount val="2"/>
                <c:pt idx="0">
                  <c:v>1476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INFOGRAPHIC!$AW$41</c:f>
              <c:strCache>
                <c:ptCount val="1"/>
                <c:pt idx="0">
                  <c:v>Autoproducer electricity plants</c:v>
                </c:pt>
              </c:strCache>
            </c:strRef>
          </c:tx>
          <c:invertIfNegative val="0"/>
          <c:cat>
            <c:strRef>
              <c:f>INFOGRAPHIC!$AX$35:$AY$35</c:f>
              <c:strCache>
                <c:ptCount val="2"/>
                <c:pt idx="0">
                  <c:v>Heat</c:v>
                </c:pt>
                <c:pt idx="1">
                  <c:v>Electricity </c:v>
                </c:pt>
              </c:strCache>
            </c:strRef>
          </c:cat>
          <c:val>
            <c:numRef>
              <c:f>INFOGRAPHIC!$AX$41:$AY$41</c:f>
              <c:numCache>
                <c:formatCode>General</c:formatCode>
                <c:ptCount val="2"/>
                <c:pt idx="0">
                  <c:v>0</c:v>
                </c:pt>
                <c:pt idx="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940800"/>
        <c:axId val="36946688"/>
        <c:axId val="0"/>
      </c:bar3DChart>
      <c:catAx>
        <c:axId val="3694080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ru-RU"/>
          </a:p>
        </c:txPr>
        <c:crossAx val="36946688"/>
        <c:crosses val="autoZero"/>
        <c:auto val="1"/>
        <c:lblAlgn val="ctr"/>
        <c:lblOffset val="100"/>
        <c:noMultiLvlLbl val="0"/>
      </c:catAx>
      <c:valAx>
        <c:axId val="369466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6940800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5418416782015176E-2"/>
          <c:y val="0.78674354442983319"/>
          <c:w val="0.98311323359948721"/>
          <c:h val="0.18619254745853142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4603776853574973E-2"/>
                  <c:y val="8.29705709545175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INFOGRAPHIC!$BF$36:$BF$41</c:f>
              <c:strCache>
                <c:ptCount val="6"/>
                <c:pt idx="0">
                  <c:v>Industry</c:v>
                </c:pt>
                <c:pt idx="1">
                  <c:v>Buildings</c:v>
                </c:pt>
                <c:pt idx="2">
                  <c:v>Agriculture, forestry and fishing</c:v>
                </c:pt>
                <c:pt idx="3">
                  <c:v>Transport</c:v>
                </c:pt>
                <c:pt idx="4">
                  <c:v>Housing sector</c:v>
                </c:pt>
                <c:pt idx="5">
                  <c:v>Service</c:v>
                </c:pt>
              </c:strCache>
            </c:strRef>
          </c:cat>
          <c:val>
            <c:numRef>
              <c:f>INFOGRAPHIC!$BG$36:$BG$41</c:f>
              <c:numCache>
                <c:formatCode>General</c:formatCode>
                <c:ptCount val="6"/>
                <c:pt idx="0">
                  <c:v>8789</c:v>
                </c:pt>
                <c:pt idx="1">
                  <c:v>258</c:v>
                </c:pt>
                <c:pt idx="2">
                  <c:v>1650</c:v>
                </c:pt>
                <c:pt idx="3">
                  <c:v>6077</c:v>
                </c:pt>
                <c:pt idx="4">
                  <c:v>7331</c:v>
                </c:pt>
                <c:pt idx="5">
                  <c:v>2672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INFOGRAPHIC!$AF$37</c:f>
              <c:numCache>
                <c:formatCode>General</c:formatCode>
                <c:ptCount val="1"/>
                <c:pt idx="0">
                  <c:v>0.14299848981929908</c:v>
                </c:pt>
              </c:numCache>
            </c:numRef>
          </c:val>
        </c:ser>
        <c:ser>
          <c:idx val="1"/>
          <c:order val="1"/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INFOGRAPHIC!$AF$38</c:f>
              <c:numCache>
                <c:formatCode>General</c:formatCode>
                <c:ptCount val="1"/>
                <c:pt idx="0">
                  <c:v>0.12042389210019268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INFOGRAPHIC!$AF$39</c:f>
              <c:numCache>
                <c:formatCode>General</c:formatCode>
                <c:ptCount val="1"/>
                <c:pt idx="0">
                  <c:v>3.9368848617403529E-2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INFOGRAPHIC!$AF$40</c:f>
              <c:numCache>
                <c:formatCode>General</c:formatCode>
                <c:ptCount val="1"/>
                <c:pt idx="0">
                  <c:v>0.69720876946310473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76038528"/>
        <c:axId val="76040064"/>
      </c:barChart>
      <c:catAx>
        <c:axId val="7603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76040064"/>
        <c:crosses val="autoZero"/>
        <c:auto val="1"/>
        <c:lblAlgn val="ctr"/>
        <c:lblOffset val="100"/>
        <c:noMultiLvlLbl val="0"/>
      </c:catAx>
      <c:valAx>
        <c:axId val="7604006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7603852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8.jpg"/><Relationship Id="rId18" Type="http://schemas.microsoft.com/office/2007/relationships/hdphoto" Target="../media/hdphoto1.wdp"/><Relationship Id="rId26" Type="http://schemas.microsoft.com/office/2007/relationships/hdphoto" Target="../media/hdphoto4.wdp"/><Relationship Id="rId3" Type="http://schemas.openxmlformats.org/officeDocument/2006/relationships/image" Target="../media/image3.wmf"/><Relationship Id="rId21" Type="http://schemas.openxmlformats.org/officeDocument/2006/relationships/image" Target="../media/image14.wmf"/><Relationship Id="rId7" Type="http://schemas.openxmlformats.org/officeDocument/2006/relationships/chart" Target="../charts/chart3.xml"/><Relationship Id="rId12" Type="http://schemas.openxmlformats.org/officeDocument/2006/relationships/chart" Target="../charts/chart5.xml"/><Relationship Id="rId17" Type="http://schemas.openxmlformats.org/officeDocument/2006/relationships/image" Target="../media/image12.png"/><Relationship Id="rId25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1.wmf"/><Relationship Id="rId20" Type="http://schemas.microsoft.com/office/2007/relationships/hdphoto" Target="../media/hdphoto2.wdp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7.jpg"/><Relationship Id="rId24" Type="http://schemas.openxmlformats.org/officeDocument/2006/relationships/image" Target="../media/image16.wmf"/><Relationship Id="rId5" Type="http://schemas.openxmlformats.org/officeDocument/2006/relationships/chart" Target="../charts/chart1.xml"/><Relationship Id="rId15" Type="http://schemas.openxmlformats.org/officeDocument/2006/relationships/image" Target="../media/image10.png"/><Relationship Id="rId23" Type="http://schemas.microsoft.com/office/2007/relationships/hdphoto" Target="../media/hdphoto3.wdp"/><Relationship Id="rId10" Type="http://schemas.openxmlformats.org/officeDocument/2006/relationships/image" Target="../media/image6.wmf"/><Relationship Id="rId19" Type="http://schemas.openxmlformats.org/officeDocument/2006/relationships/image" Target="../media/image13.jpeg"/><Relationship Id="rId4" Type="http://schemas.openxmlformats.org/officeDocument/2006/relationships/image" Target="../media/image4.wmf"/><Relationship Id="rId9" Type="http://schemas.openxmlformats.org/officeDocument/2006/relationships/image" Target="../media/image5.wmf"/><Relationship Id="rId14" Type="http://schemas.openxmlformats.org/officeDocument/2006/relationships/image" Target="../media/image9.jpeg"/><Relationship Id="rId22" Type="http://schemas.openxmlformats.org/officeDocument/2006/relationships/image" Target="../media/image15.png"/><Relationship Id="rId27" Type="http://schemas.openxmlformats.org/officeDocument/2006/relationships/image" Target="../media/image1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144779</xdr:colOff>
      <xdr:row>6</xdr:row>
      <xdr:rowOff>546537</xdr:rowOff>
    </xdr:from>
    <xdr:to>
      <xdr:col>42</xdr:col>
      <xdr:colOff>114300</xdr:colOff>
      <xdr:row>8</xdr:row>
      <xdr:rowOff>157654</xdr:rowOff>
    </xdr:to>
    <xdr:sp macro="" textlink="">
      <xdr:nvSpPr>
        <xdr:cNvPr id="19" name="TextBox 18"/>
        <xdr:cNvSpPr txBox="1"/>
      </xdr:nvSpPr>
      <xdr:spPr>
        <a:xfrm>
          <a:off x="14733138" y="3468413"/>
          <a:ext cx="2744252" cy="52551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final energy consumption</a:t>
          </a:r>
          <a:endParaRPr lang="ru-RU" sz="1400" b="0">
            <a:ln w="9525">
              <a:noFill/>
              <a:prstDash val="solid"/>
            </a:ln>
            <a:solidFill>
              <a:schemeClr val="accent4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233210</xdr:colOff>
      <xdr:row>11</xdr:row>
      <xdr:rowOff>368193</xdr:rowOff>
    </xdr:from>
    <xdr:to>
      <xdr:col>8</xdr:col>
      <xdr:colOff>640080</xdr:colOff>
      <xdr:row>29</xdr:row>
      <xdr:rowOff>12807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145868</xdr:colOff>
      <xdr:row>21</xdr:row>
      <xdr:rowOff>11736</xdr:rowOff>
    </xdr:from>
    <xdr:to>
      <xdr:col>58</xdr:col>
      <xdr:colOff>480059</xdr:colOff>
      <xdr:row>23</xdr:row>
      <xdr:rowOff>68581</xdr:rowOff>
    </xdr:to>
    <xdr:sp macro="" textlink="">
      <xdr:nvSpPr>
        <xdr:cNvPr id="15" name="Стрелка вверх 14"/>
        <xdr:cNvSpPr/>
      </xdr:nvSpPr>
      <xdr:spPr>
        <a:xfrm>
          <a:off x="25048028" y="7022136"/>
          <a:ext cx="1019991" cy="841705"/>
        </a:xfrm>
        <a:prstGeom prst="up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69733</xdr:colOff>
      <xdr:row>14</xdr:row>
      <xdr:rowOff>81324</xdr:rowOff>
    </xdr:from>
    <xdr:to>
      <xdr:col>62</xdr:col>
      <xdr:colOff>472441</xdr:colOff>
      <xdr:row>18</xdr:row>
      <xdr:rowOff>17931</xdr:rowOff>
    </xdr:to>
    <xdr:sp macro="" textlink="">
      <xdr:nvSpPr>
        <xdr:cNvPr id="16" name="Стрелка вниз 15"/>
        <xdr:cNvSpPr/>
      </xdr:nvSpPr>
      <xdr:spPr>
        <a:xfrm>
          <a:off x="27779639" y="5388430"/>
          <a:ext cx="1012308" cy="833077"/>
        </a:xfrm>
        <a:prstGeom prst="downArrow">
          <a:avLst/>
        </a:prstGeom>
        <a:solidFill>
          <a:schemeClr val="accent1">
            <a:lumMod val="75000"/>
          </a:schemeClr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55</xdr:col>
      <xdr:colOff>348344</xdr:colOff>
      <xdr:row>2</xdr:row>
      <xdr:rowOff>431971</xdr:rowOff>
    </xdr:from>
    <xdr:to>
      <xdr:col>63</xdr:col>
      <xdr:colOff>772886</xdr:colOff>
      <xdr:row>11</xdr:row>
      <xdr:rowOff>315686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chemeClr val="bg1">
              <a:lumMod val="65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</xdr:spPr>
    </xdr:pic>
    <xdr:clientData/>
  </xdr:twoCellAnchor>
  <xdr:twoCellAnchor>
    <xdr:from>
      <xdr:col>52</xdr:col>
      <xdr:colOff>546846</xdr:colOff>
      <xdr:row>6</xdr:row>
      <xdr:rowOff>224124</xdr:rowOff>
    </xdr:from>
    <xdr:to>
      <xdr:col>53</xdr:col>
      <xdr:colOff>672354</xdr:colOff>
      <xdr:row>9</xdr:row>
      <xdr:rowOff>251016</xdr:rowOff>
    </xdr:to>
    <xdr:sp macro="" textlink="">
      <xdr:nvSpPr>
        <xdr:cNvPr id="18" name="Стрелка углом вверх 17"/>
        <xdr:cNvSpPr/>
      </xdr:nvSpPr>
      <xdr:spPr>
        <a:xfrm rot="16200000" flipH="1">
          <a:off x="17059836" y="3478311"/>
          <a:ext cx="1129551" cy="735108"/>
        </a:xfrm>
        <a:prstGeom prst="bentUpArrow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484094</xdr:colOff>
      <xdr:row>4</xdr:row>
      <xdr:rowOff>412379</xdr:rowOff>
    </xdr:from>
    <xdr:to>
      <xdr:col>53</xdr:col>
      <xdr:colOff>448685</xdr:colOff>
      <xdr:row>6</xdr:row>
      <xdr:rowOff>441961</xdr:rowOff>
    </xdr:to>
    <xdr:sp macro="" textlink="">
      <xdr:nvSpPr>
        <xdr:cNvPr id="47" name="Стрелка углом вверх 46"/>
        <xdr:cNvSpPr/>
      </xdr:nvSpPr>
      <xdr:spPr>
        <a:xfrm rot="16200000" flipH="1">
          <a:off x="22503879" y="2479414"/>
          <a:ext cx="1203062" cy="574191"/>
        </a:xfrm>
        <a:prstGeom prst="bentUpArrow">
          <a:avLst>
            <a:gd name="adj1" fmla="val 25000"/>
            <a:gd name="adj2" fmla="val 24123"/>
            <a:gd name="adj3" fmla="val 25000"/>
          </a:avLst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53</xdr:col>
      <xdr:colOff>199293</xdr:colOff>
      <xdr:row>4</xdr:row>
      <xdr:rowOff>527539</xdr:rowOff>
    </xdr:from>
    <xdr:to>
      <xdr:col>54</xdr:col>
      <xdr:colOff>3517</xdr:colOff>
      <xdr:row>6</xdr:row>
      <xdr:rowOff>373381</xdr:rowOff>
    </xdr:to>
    <xdr:sp macro="" textlink="">
      <xdr:nvSpPr>
        <xdr:cNvPr id="61" name="Прямоугольник 60"/>
        <xdr:cNvSpPr/>
      </xdr:nvSpPr>
      <xdr:spPr>
        <a:xfrm>
          <a:off x="23143113" y="2280139"/>
          <a:ext cx="253804" cy="1019322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34835</xdr:colOff>
      <xdr:row>3</xdr:row>
      <xdr:rowOff>239769</xdr:rowOff>
    </xdr:from>
    <xdr:to>
      <xdr:col>32</xdr:col>
      <xdr:colOff>13063</xdr:colOff>
      <xdr:row>25</xdr:row>
      <xdr:rowOff>20967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60959</xdr:colOff>
      <xdr:row>4</xdr:row>
      <xdr:rowOff>523368</xdr:rowOff>
    </xdr:from>
    <xdr:to>
      <xdr:col>34</xdr:col>
      <xdr:colOff>12900</xdr:colOff>
      <xdr:row>6</xdr:row>
      <xdr:rowOff>160726</xdr:rowOff>
    </xdr:to>
    <xdr:sp macro="" textlink="">
      <xdr:nvSpPr>
        <xdr:cNvPr id="21" name="Стрелка вверх 20"/>
        <xdr:cNvSpPr/>
      </xdr:nvSpPr>
      <xdr:spPr>
        <a:xfrm rot="5400000">
          <a:off x="14642911" y="2248216"/>
          <a:ext cx="810838" cy="866341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54429</xdr:colOff>
      <xdr:row>9</xdr:row>
      <xdr:rowOff>216539</xdr:rowOff>
    </xdr:from>
    <xdr:to>
      <xdr:col>34</xdr:col>
      <xdr:colOff>2967</xdr:colOff>
      <xdr:row>12</xdr:row>
      <xdr:rowOff>117643</xdr:rowOff>
    </xdr:to>
    <xdr:sp macro="" textlink="">
      <xdr:nvSpPr>
        <xdr:cNvPr id="55" name="Стрелка вверх 54"/>
        <xdr:cNvSpPr/>
      </xdr:nvSpPr>
      <xdr:spPr>
        <a:xfrm rot="5400000">
          <a:off x="14648674" y="4356608"/>
          <a:ext cx="826390" cy="862938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31569</xdr:colOff>
      <xdr:row>5</xdr:row>
      <xdr:rowOff>186145</xdr:rowOff>
    </xdr:from>
    <xdr:to>
      <xdr:col>34</xdr:col>
      <xdr:colOff>0</xdr:colOff>
      <xdr:row>5</xdr:row>
      <xdr:rowOff>501831</xdr:rowOff>
    </xdr:to>
    <xdr:sp macro="" textlink="">
      <xdr:nvSpPr>
        <xdr:cNvPr id="22" name="TextBox 21"/>
        <xdr:cNvSpPr txBox="1"/>
      </xdr:nvSpPr>
      <xdr:spPr>
        <a:xfrm>
          <a:off x="14585769" y="2555965"/>
          <a:ext cx="882831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Enterprises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30</xdr:col>
      <xdr:colOff>26529</xdr:colOff>
      <xdr:row>10</xdr:row>
      <xdr:rowOff>134779</xdr:rowOff>
    </xdr:from>
    <xdr:to>
      <xdr:col>34</xdr:col>
      <xdr:colOff>22860</xdr:colOff>
      <xdr:row>11</xdr:row>
      <xdr:rowOff>254490</xdr:rowOff>
    </xdr:to>
    <xdr:sp macro="" textlink="">
      <xdr:nvSpPr>
        <xdr:cNvPr id="56" name="TextBox 55"/>
        <xdr:cNvSpPr txBox="1"/>
      </xdr:nvSpPr>
      <xdr:spPr>
        <a:xfrm>
          <a:off x="14580729" y="4622959"/>
          <a:ext cx="910731" cy="310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Population</a:t>
          </a:r>
          <a:endParaRPr lang="ru-RU" sz="1100">
            <a:solidFill>
              <a:schemeClr val="accent4">
                <a:lumMod val="50000"/>
              </a:schemeClr>
            </a:solidFill>
            <a:latin typeface="Impact" pitchFamily="34" charset="0"/>
          </a:endParaRPr>
        </a:p>
      </xdr:txBody>
    </xdr:sp>
    <xdr:clientData/>
  </xdr:twoCellAnchor>
  <xdr:twoCellAnchor>
    <xdr:from>
      <xdr:col>29</xdr:col>
      <xdr:colOff>13126</xdr:colOff>
      <xdr:row>15</xdr:row>
      <xdr:rowOff>198120</xdr:rowOff>
    </xdr:from>
    <xdr:to>
      <xdr:col>41</xdr:col>
      <xdr:colOff>140805</xdr:colOff>
      <xdr:row>17</xdr:row>
      <xdr:rowOff>121920</xdr:rowOff>
    </xdr:to>
    <xdr:sp macro="" textlink="">
      <xdr:nvSpPr>
        <xdr:cNvPr id="57" name="TextBox 56"/>
        <xdr:cNvSpPr txBox="1"/>
      </xdr:nvSpPr>
      <xdr:spPr>
        <a:xfrm>
          <a:off x="14338726" y="5814060"/>
          <a:ext cx="2870879" cy="335280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3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Distribution losses</a:t>
          </a:r>
          <a:endParaRPr lang="ru-RU" sz="1400" b="0">
            <a:ln w="9525">
              <a:noFill/>
              <a:prstDash val="solid"/>
            </a:ln>
            <a:solidFill>
              <a:schemeClr val="accent3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27</xdr:col>
      <xdr:colOff>139810</xdr:colOff>
      <xdr:row>18</xdr:row>
      <xdr:rowOff>100078</xdr:rowOff>
    </xdr:from>
    <xdr:to>
      <xdr:col>42</xdr:col>
      <xdr:colOff>113306</xdr:colOff>
      <xdr:row>20</xdr:row>
      <xdr:rowOff>104130</xdr:rowOff>
    </xdr:to>
    <xdr:sp macro="" textlink="">
      <xdr:nvSpPr>
        <xdr:cNvPr id="58" name="TextBox 57"/>
        <xdr:cNvSpPr txBox="1"/>
      </xdr:nvSpPr>
      <xdr:spPr>
        <a:xfrm>
          <a:off x="14008210" y="6546598"/>
          <a:ext cx="3402496" cy="331712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2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Non-energy use</a:t>
          </a:r>
          <a:endParaRPr lang="ru-RU" sz="1400" b="0">
            <a:ln w="9525">
              <a:noFill/>
              <a:prstDash val="solid"/>
            </a:ln>
            <a:solidFill>
              <a:schemeClr val="accent2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26</xdr:col>
      <xdr:colOff>41031</xdr:colOff>
      <xdr:row>22</xdr:row>
      <xdr:rowOff>86162</xdr:rowOff>
    </xdr:from>
    <xdr:to>
      <xdr:col>39</xdr:col>
      <xdr:colOff>41030</xdr:colOff>
      <xdr:row>22</xdr:row>
      <xdr:rowOff>421443</xdr:rowOff>
    </xdr:to>
    <xdr:sp macro="" textlink="">
      <xdr:nvSpPr>
        <xdr:cNvPr id="60" name="TextBox 59"/>
        <xdr:cNvSpPr txBox="1"/>
      </xdr:nvSpPr>
      <xdr:spPr>
        <a:xfrm>
          <a:off x="13680831" y="7043222"/>
          <a:ext cx="2971799" cy="335281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400" b="0">
              <a:ln w="9525">
                <a:noFill/>
                <a:prstDash val="solid"/>
              </a:ln>
              <a:solidFill>
                <a:schemeClr val="accent1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Transformation losses</a:t>
          </a:r>
          <a:endParaRPr lang="ru-RU" sz="1400" b="0">
            <a:ln w="9525">
              <a:noFill/>
              <a:prstDash val="solid"/>
            </a:ln>
            <a:solidFill>
              <a:schemeClr val="accent1">
                <a:lumMod val="50000"/>
              </a:schemeClr>
            </a:solidFill>
            <a:latin typeface="Impact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59</xdr:col>
      <xdr:colOff>332013</xdr:colOff>
      <xdr:row>22</xdr:row>
      <xdr:rowOff>137156</xdr:rowOff>
    </xdr:from>
    <xdr:to>
      <xdr:col>60</xdr:col>
      <xdr:colOff>119742</xdr:colOff>
      <xdr:row>24</xdr:row>
      <xdr:rowOff>10884</xdr:rowOff>
    </xdr:to>
    <xdr:sp macro="" textlink="">
      <xdr:nvSpPr>
        <xdr:cNvPr id="2" name="Блок-схема: извлечение 1"/>
        <xdr:cNvSpPr/>
      </xdr:nvSpPr>
      <xdr:spPr>
        <a:xfrm>
          <a:off x="26512156" y="7376156"/>
          <a:ext cx="538843" cy="646614"/>
        </a:xfrm>
        <a:prstGeom prst="flowChartExtract">
          <a:avLst/>
        </a:prstGeom>
        <a:solidFill>
          <a:schemeClr val="tx1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59</xdr:col>
      <xdr:colOff>32657</xdr:colOff>
      <xdr:row>20</xdr:row>
      <xdr:rowOff>152400</xdr:rowOff>
    </xdr:from>
    <xdr:to>
      <xdr:col>60</xdr:col>
      <xdr:colOff>555171</xdr:colOff>
      <xdr:row>23</xdr:row>
      <xdr:rowOff>125184</xdr:rowOff>
    </xdr:to>
    <xdr:cxnSp macro="">
      <xdr:nvCxnSpPr>
        <xdr:cNvPr id="46" name="Прямая соединительная линия 45"/>
        <xdr:cNvCxnSpPr>
          <a:endCxn id="52" idx="0"/>
        </xdr:cNvCxnSpPr>
      </xdr:nvCxnSpPr>
      <xdr:spPr>
        <a:xfrm>
          <a:off x="26212800" y="6966857"/>
          <a:ext cx="1273628" cy="996041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 editAs="oneCell">
    <xdr:from>
      <xdr:col>0</xdr:col>
      <xdr:colOff>75508</xdr:colOff>
      <xdr:row>7</xdr:row>
      <xdr:rowOff>312419</xdr:rowOff>
    </xdr:from>
    <xdr:to>
      <xdr:col>1</xdr:col>
      <xdr:colOff>324889</xdr:colOff>
      <xdr:row>11</xdr:row>
      <xdr:rowOff>76892</xdr:rowOff>
    </xdr:to>
    <xdr:pic>
      <xdr:nvPicPr>
        <xdr:cNvPr id="69" name="Picture 10" descr="http://www.progettoitalianews.net/wp-content/uploads/2011/09/ga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508" y="4046219"/>
          <a:ext cx="858981" cy="846513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36651</xdr:colOff>
      <xdr:row>15</xdr:row>
      <xdr:rowOff>96658</xdr:rowOff>
    </xdr:from>
    <xdr:to>
      <xdr:col>39</xdr:col>
      <xdr:colOff>67245</xdr:colOff>
      <xdr:row>17</xdr:row>
      <xdr:rowOff>177230</xdr:rowOff>
    </xdr:to>
    <xdr:pic>
      <xdr:nvPicPr>
        <xdr:cNvPr id="70" name="Picture 8" descr="http://www.iconarchive.com/icons/aha-soft/transport/pipe-line-256x256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</a:blip>
        <a:srcRect/>
        <a:stretch>
          <a:fillRect/>
        </a:stretch>
      </xdr:blipFill>
      <xdr:spPr bwMode="auto">
        <a:xfrm>
          <a:off x="16315742" y="5735458"/>
          <a:ext cx="501648" cy="49620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65100" dir="4020000" sy="-23000" kx="-800400" algn="bl" rotWithShape="0">
            <a:schemeClr val="tx1"/>
          </a:outerShdw>
        </a:effectLst>
      </xdr:spPr>
    </xdr:pic>
    <xdr:clientData/>
  </xdr:twoCellAnchor>
  <xdr:twoCellAnchor editAs="oneCell">
    <xdr:from>
      <xdr:col>37</xdr:col>
      <xdr:colOff>224061</xdr:colOff>
      <xdr:row>9</xdr:row>
      <xdr:rowOff>135202</xdr:rowOff>
    </xdr:from>
    <xdr:to>
      <xdr:col>44</xdr:col>
      <xdr:colOff>117339</xdr:colOff>
      <xdr:row>13</xdr:row>
      <xdr:rowOff>38219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431013" y="4160664"/>
          <a:ext cx="1511871" cy="1006603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FFC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33</xdr:col>
      <xdr:colOff>209646</xdr:colOff>
      <xdr:row>17</xdr:row>
      <xdr:rowOff>124096</xdr:rowOff>
    </xdr:from>
    <xdr:to>
      <xdr:col>36</xdr:col>
      <xdr:colOff>212074</xdr:colOff>
      <xdr:row>20</xdr:row>
      <xdr:rowOff>229879</xdr:rowOff>
    </xdr:to>
    <xdr:pic>
      <xdr:nvPicPr>
        <xdr:cNvPr id="76" name="Picture 2" descr="C:\Documents and Settings\Burghgraeve_S\Local Settings\Temporary Internet Files\Content.IE5\FDUKXSZ6\MC900151959[1].wmf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grayscl/>
        </a:blip>
        <a:srcRect/>
        <a:stretch>
          <a:fillRect/>
        </a:stretch>
      </xdr:blipFill>
      <xdr:spPr bwMode="auto">
        <a:xfrm flipH="1">
          <a:off x="15449646" y="6151516"/>
          <a:ext cx="688228" cy="616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38</xdr:col>
      <xdr:colOff>134470</xdr:colOff>
      <xdr:row>4</xdr:row>
      <xdr:rowOff>394535</xdr:rowOff>
    </xdr:from>
    <xdr:to>
      <xdr:col>43</xdr:col>
      <xdr:colOff>61352</xdr:colOff>
      <xdr:row>6</xdr:row>
      <xdr:rowOff>65459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02635" y="2241264"/>
          <a:ext cx="1092293" cy="84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9796</xdr:colOff>
      <xdr:row>19</xdr:row>
      <xdr:rowOff>0</xdr:rowOff>
    </xdr:from>
    <xdr:to>
      <xdr:col>42</xdr:col>
      <xdr:colOff>227549</xdr:colOff>
      <xdr:row>22</xdr:row>
      <xdr:rowOff>544284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artisticPhotocopy/>
                  </a14:imgEffect>
                  <a14:imgEffect>
                    <a14:sharpenSoften amount="15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5596" y="6393180"/>
          <a:ext cx="1589353" cy="110816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56</xdr:col>
      <xdr:colOff>272142</xdr:colOff>
      <xdr:row>20</xdr:row>
      <xdr:rowOff>43542</xdr:rowOff>
    </xdr:from>
    <xdr:to>
      <xdr:col>59</xdr:col>
      <xdr:colOff>141514</xdr:colOff>
      <xdr:row>20</xdr:row>
      <xdr:rowOff>206827</xdr:rowOff>
    </xdr:to>
    <xdr:sp macro="" textlink="">
      <xdr:nvSpPr>
        <xdr:cNvPr id="24" name="Прямоугольник с двумя вырезанными соседними углами 23"/>
        <xdr:cNvSpPr/>
      </xdr:nvSpPr>
      <xdr:spPr>
        <a:xfrm rot="10800000">
          <a:off x="24786771" y="6857999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60</xdr:col>
      <xdr:colOff>555171</xdr:colOff>
      <xdr:row>23</xdr:row>
      <xdr:rowOff>43542</xdr:rowOff>
    </xdr:from>
    <xdr:to>
      <xdr:col>63</xdr:col>
      <xdr:colOff>206828</xdr:colOff>
      <xdr:row>24</xdr:row>
      <xdr:rowOff>32655</xdr:rowOff>
    </xdr:to>
    <xdr:sp macro="" textlink="">
      <xdr:nvSpPr>
        <xdr:cNvPr id="52" name="Прямоугольник с двумя вырезанными соседними углами 51"/>
        <xdr:cNvSpPr/>
      </xdr:nvSpPr>
      <xdr:spPr>
        <a:xfrm rot="10800000">
          <a:off x="27486428" y="7881256"/>
          <a:ext cx="1534886" cy="163285"/>
        </a:xfrm>
        <a:prstGeom prst="snip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61</xdr:col>
      <xdr:colOff>291353</xdr:colOff>
      <xdr:row>15</xdr:row>
      <xdr:rowOff>97266</xdr:rowOff>
    </xdr:from>
    <xdr:to>
      <xdr:col>62</xdr:col>
      <xdr:colOff>234875</xdr:colOff>
      <xdr:row>16</xdr:row>
      <xdr:rowOff>161364</xdr:rowOff>
    </xdr:to>
    <xdr:sp macro="" textlink="">
      <xdr:nvSpPr>
        <xdr:cNvPr id="29" name="TextBox 28"/>
        <xdr:cNvSpPr txBox="1"/>
      </xdr:nvSpPr>
      <xdr:spPr>
        <a:xfrm>
          <a:off x="28001259" y="5709172"/>
          <a:ext cx="553122" cy="297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max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57</xdr:col>
      <xdr:colOff>342004</xdr:colOff>
      <xdr:row>22</xdr:row>
      <xdr:rowOff>30481</xdr:rowOff>
    </xdr:from>
    <xdr:to>
      <xdr:col>58</xdr:col>
      <xdr:colOff>253702</xdr:colOff>
      <xdr:row>22</xdr:row>
      <xdr:rowOff>326316</xdr:rowOff>
    </xdr:to>
    <xdr:sp macro="" textlink="">
      <xdr:nvSpPr>
        <xdr:cNvPr id="63" name="TextBox 62"/>
        <xdr:cNvSpPr txBox="1"/>
      </xdr:nvSpPr>
      <xdr:spPr>
        <a:xfrm>
          <a:off x="25362498" y="6969163"/>
          <a:ext cx="60198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solidFill>
                <a:schemeClr val="bg1"/>
              </a:solidFill>
              <a:latin typeface="Impact" pitchFamily="34" charset="0"/>
            </a:rPr>
            <a:t>min</a:t>
          </a:r>
          <a:endParaRPr lang="ru-RU" sz="1400">
            <a:solidFill>
              <a:schemeClr val="bg1"/>
            </a:solidFill>
            <a:latin typeface="Impact" pitchFamily="34" charset="0"/>
          </a:endParaRPr>
        </a:p>
      </xdr:txBody>
    </xdr:sp>
    <xdr:clientData/>
  </xdr:twoCellAnchor>
  <xdr:twoCellAnchor>
    <xdr:from>
      <xdr:col>52</xdr:col>
      <xdr:colOff>365760</xdr:colOff>
      <xdr:row>1</xdr:row>
      <xdr:rowOff>388620</xdr:rowOff>
    </xdr:from>
    <xdr:to>
      <xdr:col>54</xdr:col>
      <xdr:colOff>205740</xdr:colOff>
      <xdr:row>4</xdr:row>
      <xdr:rowOff>0</xdr:rowOff>
    </xdr:to>
    <xdr:sp macro="" textlink="">
      <xdr:nvSpPr>
        <xdr:cNvPr id="30" name="Стрелка вниз 29"/>
        <xdr:cNvSpPr/>
      </xdr:nvSpPr>
      <xdr:spPr>
        <a:xfrm rot="10800000">
          <a:off x="22699980" y="701040"/>
          <a:ext cx="899160" cy="1051560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>
              <a:latin typeface="Impact" pitchFamily="34" charset="0"/>
            </a:rPr>
            <a:t>losses</a:t>
          </a:r>
          <a:endParaRPr lang="ru-RU" sz="1100">
            <a:latin typeface="Impact" pitchFamily="34" charset="0"/>
          </a:endParaRPr>
        </a:p>
      </xdr:txBody>
    </xdr:sp>
    <xdr:clientData/>
  </xdr:twoCellAnchor>
  <xdr:twoCellAnchor editAs="oneCell">
    <xdr:from>
      <xdr:col>56</xdr:col>
      <xdr:colOff>188259</xdr:colOff>
      <xdr:row>11</xdr:row>
      <xdr:rowOff>367553</xdr:rowOff>
    </xdr:from>
    <xdr:to>
      <xdr:col>59</xdr:col>
      <xdr:colOff>125506</xdr:colOff>
      <xdr:row>16</xdr:row>
      <xdr:rowOff>13148</xdr:rowOff>
    </xdr:to>
    <xdr:pic>
      <xdr:nvPicPr>
        <xdr:cNvPr id="68" name="Рисунок 67" descr="C:\Program Files\Microsoft Office\MEDIA\CAGCAT10\j0240695.wm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00669B"/>
            </a:clrFrom>
            <a:clrTo>
              <a:srgbClr val="00669B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5341" y="4939553"/>
          <a:ext cx="1613647" cy="91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60</xdr:col>
      <xdr:colOff>484094</xdr:colOff>
      <xdr:row>18</xdr:row>
      <xdr:rowOff>8965</xdr:rowOff>
    </xdr:from>
    <xdr:to>
      <xdr:col>63</xdr:col>
      <xdr:colOff>242048</xdr:colOff>
      <xdr:row>21</xdr:row>
      <xdr:rowOff>166149</xdr:rowOff>
    </xdr:to>
    <xdr:pic>
      <xdr:nvPicPr>
        <xdr:cNvPr id="81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duotone>
            <a:prstClr val="black"/>
            <a:schemeClr val="accent4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7530612" y="6212541"/>
          <a:ext cx="1640542" cy="71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topLeftCell="Z20" zoomScaleNormal="100" zoomScaleSheetLayoutView="55" workbookViewId="0">
      <selection activeCell="AN35" sqref="AN35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96" t="s">
        <v>9</v>
      </c>
      <c r="B1" s="96"/>
      <c r="C1" s="96"/>
      <c r="D1" s="96"/>
      <c r="E1" s="96"/>
      <c r="F1" s="96"/>
      <c r="G1" s="96"/>
      <c r="H1" s="96"/>
      <c r="I1" s="96"/>
      <c r="J1" s="97" t="s">
        <v>19</v>
      </c>
      <c r="K1" s="97"/>
      <c r="L1" s="97"/>
      <c r="M1" s="97"/>
      <c r="N1" s="97"/>
      <c r="O1" s="97"/>
      <c r="P1" s="97"/>
      <c r="Q1" s="97"/>
      <c r="R1" s="97"/>
      <c r="S1" s="97"/>
      <c r="T1" s="96" t="s">
        <v>25</v>
      </c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128" t="s">
        <v>26</v>
      </c>
      <c r="AU1" s="129"/>
      <c r="AV1" s="129"/>
      <c r="AW1" s="129"/>
      <c r="AX1" s="129"/>
      <c r="AY1" s="129"/>
      <c r="AZ1" s="129"/>
      <c r="BA1" s="129"/>
      <c r="BB1" s="129"/>
      <c r="BC1" s="129"/>
      <c r="BD1" s="96" t="s">
        <v>45</v>
      </c>
      <c r="BE1" s="96"/>
      <c r="BF1" s="96"/>
      <c r="BG1" s="96"/>
      <c r="BH1" s="96"/>
      <c r="BI1" s="96"/>
      <c r="BJ1" s="96"/>
      <c r="BK1" s="96"/>
      <c r="BL1" s="96"/>
    </row>
    <row r="2" spans="1:64" ht="32.4" customHeight="1" x14ac:dyDescent="0.25">
      <c r="A2" s="96"/>
      <c r="B2" s="96"/>
      <c r="C2" s="96"/>
      <c r="D2" s="96"/>
      <c r="E2" s="96"/>
      <c r="F2" s="96"/>
      <c r="G2" s="96"/>
      <c r="H2" s="96"/>
      <c r="I2" s="96"/>
      <c r="J2" s="97"/>
      <c r="K2" s="97"/>
      <c r="L2" s="97"/>
      <c r="M2" s="97"/>
      <c r="N2" s="97"/>
      <c r="O2" s="97"/>
      <c r="P2" s="97"/>
      <c r="Q2" s="97"/>
      <c r="R2" s="97"/>
      <c r="S2" s="97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96"/>
      <c r="BE2" s="96"/>
      <c r="BF2" s="96"/>
      <c r="BG2" s="96"/>
      <c r="BH2" s="96"/>
      <c r="BI2" s="96"/>
      <c r="BJ2" s="96"/>
      <c r="BK2" s="96"/>
      <c r="BL2" s="96"/>
    </row>
    <row r="3" spans="1:64" ht="34.799999999999997" customHeight="1" thickBot="1" x14ac:dyDescent="0.3">
      <c r="A3" s="96"/>
      <c r="B3" s="96"/>
      <c r="C3" s="96"/>
      <c r="D3" s="96"/>
      <c r="E3" s="96"/>
      <c r="F3" s="96"/>
      <c r="G3" s="96"/>
      <c r="H3" s="96"/>
      <c r="I3" s="96"/>
      <c r="J3" s="97"/>
      <c r="K3" s="97"/>
      <c r="L3" s="97"/>
      <c r="M3" s="97"/>
      <c r="N3" s="97"/>
      <c r="O3" s="97"/>
      <c r="P3" s="97"/>
      <c r="Q3" s="97"/>
      <c r="R3" s="97"/>
      <c r="S3" s="97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96"/>
      <c r="BE3" s="96"/>
      <c r="BF3" s="96"/>
      <c r="BG3" s="96"/>
      <c r="BH3" s="96"/>
      <c r="BI3" s="96"/>
      <c r="BJ3" s="96"/>
      <c r="BK3" s="96"/>
      <c r="BL3" s="96"/>
    </row>
    <row r="4" spans="1:64" ht="46.2" customHeight="1" thickTop="1" thickBot="1" x14ac:dyDescent="0.85">
      <c r="A4" s="37"/>
      <c r="B4" s="111">
        <f>'1000 tonnes of coal equivalent'!W10/1000</f>
        <v>38.405999999999999</v>
      </c>
      <c r="C4" s="112"/>
      <c r="D4" s="116" t="s">
        <v>2</v>
      </c>
      <c r="E4" s="111">
        <f>'1000 tonnes of oil equivalent'!W10/1000</f>
        <v>26.884</v>
      </c>
      <c r="F4" s="112"/>
      <c r="G4" s="116" t="s">
        <v>2</v>
      </c>
      <c r="H4" s="113">
        <f>TJ!W10/1000000</f>
        <v>1.1252960000000001</v>
      </c>
      <c r="I4" s="114"/>
      <c r="J4" s="24"/>
      <c r="K4" s="24"/>
      <c r="L4" s="105">
        <f>'1000 tonnes of coal equivalent'!W6/'1000 tonnes of coal equivalent'!W10</f>
        <v>0.15528823621309171</v>
      </c>
      <c r="M4" s="106"/>
      <c r="N4" s="24"/>
      <c r="O4" s="24"/>
      <c r="P4" s="105">
        <f>('1000 tonnes of coal equivalent'!W7-'1000 tonnes of coal equivalent'!W8)/'1000 tonnes of coal equivalent'!W10</f>
        <v>0.8629901577878456</v>
      </c>
      <c r="Q4" s="106"/>
      <c r="R4" s="24"/>
      <c r="S4" s="24"/>
      <c r="T4" s="25"/>
      <c r="U4" s="25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25"/>
      <c r="AS4" s="25"/>
      <c r="AT4" s="24"/>
      <c r="AU4" s="24"/>
      <c r="AV4" s="131" t="s">
        <v>30</v>
      </c>
      <c r="AW4" s="133"/>
      <c r="AX4" s="119">
        <f>SUM('1000 tonnes of coal equivalent'!B12:T12)*-1/1000</f>
        <v>18.835000000000001</v>
      </c>
      <c r="AY4" s="132" t="s">
        <v>29</v>
      </c>
      <c r="AZ4" s="32">
        <f>'1000 tonnes of coal equivalent'!W12/1000*-0.95</f>
        <v>4.933349999999999</v>
      </c>
      <c r="BA4" s="58" t="s">
        <v>29</v>
      </c>
      <c r="BB4" s="26"/>
      <c r="BC4" s="35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25"/>
      <c r="B5" s="115" t="s">
        <v>10</v>
      </c>
      <c r="C5" s="115"/>
      <c r="D5" s="116"/>
      <c r="E5" s="115" t="s">
        <v>11</v>
      </c>
      <c r="F5" s="115"/>
      <c r="G5" s="116"/>
      <c r="H5" s="115" t="s">
        <v>12</v>
      </c>
      <c r="I5" s="115"/>
      <c r="J5" s="24"/>
      <c r="K5" s="98" t="s">
        <v>42</v>
      </c>
      <c r="L5" s="98"/>
      <c r="M5" s="98"/>
      <c r="N5" s="98"/>
      <c r="O5" s="98" t="s">
        <v>43</v>
      </c>
      <c r="P5" s="98"/>
      <c r="Q5" s="98"/>
      <c r="R5" s="98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5"/>
      <c r="AT5" s="24"/>
      <c r="AU5" s="30"/>
      <c r="AV5" s="131"/>
      <c r="AW5" s="133"/>
      <c r="AX5" s="120"/>
      <c r="AY5" s="132"/>
      <c r="AZ5" s="33">
        <f>('1000 tonnes of coal equivalent'!U12+'1000 tonnes of coal equivalent'!V12)/1000</f>
        <v>13.641999999999999</v>
      </c>
      <c r="BA5" s="59" t="s">
        <v>29</v>
      </c>
      <c r="BB5" s="43"/>
      <c r="BC5" s="121" t="s">
        <v>44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25"/>
      <c r="B6" s="38"/>
      <c r="C6" s="38"/>
      <c r="D6" s="39"/>
      <c r="E6" s="38"/>
      <c r="F6" s="40"/>
      <c r="G6" s="39"/>
      <c r="H6" s="38"/>
      <c r="I6" s="40"/>
      <c r="J6" s="24"/>
      <c r="K6" s="98"/>
      <c r="L6" s="98"/>
      <c r="M6" s="98"/>
      <c r="N6" s="98"/>
      <c r="O6" s="98"/>
      <c r="P6" s="98"/>
      <c r="Q6" s="98"/>
      <c r="R6" s="98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46"/>
      <c r="AF6" s="46"/>
      <c r="AG6" s="46"/>
      <c r="AH6" s="46"/>
      <c r="AI6" s="135">
        <f>('1000 tonnes of coal equivalent'!W30-'1000 tonnes of coal equivalent'!W49-'1000 tonnes of coal equivalent'!W54)/'1000 tonnes of coal equivalent'!W10</f>
        <v>0.4429516221423736</v>
      </c>
      <c r="AJ6" s="136"/>
      <c r="AK6" s="136"/>
      <c r="AL6" s="137"/>
      <c r="AM6" s="144"/>
      <c r="AN6" s="144"/>
      <c r="AO6" s="144"/>
      <c r="AP6" s="144"/>
      <c r="AQ6" s="144"/>
      <c r="AR6" s="144"/>
      <c r="AS6" s="25"/>
      <c r="AT6" s="24"/>
      <c r="AU6" s="30"/>
      <c r="AV6" s="131" t="s">
        <v>31</v>
      </c>
      <c r="AW6" s="131"/>
      <c r="AX6" s="131"/>
      <c r="AY6" s="131"/>
      <c r="AZ6" s="27"/>
      <c r="BA6" s="31"/>
      <c r="BB6" s="34"/>
      <c r="BC6" s="121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25"/>
      <c r="B7" s="25"/>
      <c r="C7" s="25"/>
      <c r="D7" s="25"/>
      <c r="E7" s="25"/>
      <c r="F7" s="25"/>
      <c r="G7" s="25"/>
      <c r="H7" s="25"/>
      <c r="I7" s="25"/>
      <c r="J7" s="24"/>
      <c r="K7" s="98"/>
      <c r="L7" s="98"/>
      <c r="M7" s="98"/>
      <c r="N7" s="98"/>
      <c r="O7" s="24"/>
      <c r="P7" s="24"/>
      <c r="Q7" s="24"/>
      <c r="R7" s="24"/>
      <c r="S7" s="24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56"/>
      <c r="AF7" s="56"/>
      <c r="AG7" s="56"/>
      <c r="AH7" s="146"/>
      <c r="AI7" s="147"/>
      <c r="AJ7" s="147"/>
      <c r="AK7" s="147"/>
      <c r="AL7" s="147"/>
      <c r="AM7" s="147"/>
      <c r="AN7" s="147"/>
      <c r="AO7" s="56"/>
      <c r="AP7" s="56"/>
      <c r="AQ7" s="56"/>
      <c r="AR7" s="56"/>
      <c r="AS7" s="36"/>
      <c r="AT7" s="24"/>
      <c r="AU7" s="117" t="s">
        <v>32</v>
      </c>
      <c r="AV7" s="117"/>
      <c r="AW7" s="118"/>
      <c r="AX7" s="60">
        <f>'1000 tonnes of coal equivalent'!U12/0.123/1000</f>
        <v>38.390243902439025</v>
      </c>
      <c r="AY7" s="61" t="s">
        <v>27</v>
      </c>
      <c r="AZ7" s="33">
        <f>'1000 tonnes of coal equivalent'!U12/1000</f>
        <v>4.7220000000000004</v>
      </c>
      <c r="BA7" s="69" t="s">
        <v>29</v>
      </c>
      <c r="BB7" s="34"/>
      <c r="BC7" s="121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159" t="s">
        <v>13</v>
      </c>
      <c r="B8" s="159"/>
      <c r="C8" s="159"/>
      <c r="D8" s="159"/>
      <c r="E8" s="159"/>
      <c r="F8" s="159"/>
      <c r="G8" s="42"/>
      <c r="H8" s="42"/>
      <c r="I8" s="54"/>
      <c r="J8" s="163" t="s">
        <v>20</v>
      </c>
      <c r="K8" s="163"/>
      <c r="L8" s="163"/>
      <c r="M8" s="163"/>
      <c r="N8" s="163"/>
      <c r="O8" s="163"/>
      <c r="P8" s="163"/>
      <c r="Q8" s="163"/>
      <c r="R8" s="163"/>
      <c r="S8" s="163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29"/>
      <c r="AT8" s="24"/>
      <c r="AU8" s="24"/>
      <c r="AV8" s="24"/>
      <c r="AW8" s="24"/>
      <c r="AX8" s="24"/>
      <c r="AY8" s="24"/>
      <c r="AZ8" s="24"/>
      <c r="BA8" s="31"/>
      <c r="BB8" s="24"/>
      <c r="BC8" s="121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159"/>
      <c r="B9" s="159"/>
      <c r="C9" s="159"/>
      <c r="D9" s="159"/>
      <c r="E9" s="159"/>
      <c r="F9" s="159"/>
      <c r="G9" s="107">
        <f>'1000 tonnes of coal equivalent'!C10/'1000 tonnes of coal equivalent'!W10</f>
        <v>0.62058011768994426</v>
      </c>
      <c r="H9" s="108"/>
      <c r="I9" s="54"/>
      <c r="J9" s="48"/>
      <c r="K9" s="55"/>
      <c r="L9" s="45"/>
      <c r="M9" s="45"/>
      <c r="N9" s="55"/>
      <c r="O9" s="55"/>
      <c r="P9" s="45"/>
      <c r="Q9" s="45"/>
      <c r="R9" s="55"/>
      <c r="S9" s="4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28"/>
      <c r="AT9" s="24"/>
      <c r="AU9" s="117" t="s">
        <v>33</v>
      </c>
      <c r="AV9" s="117"/>
      <c r="AW9" s="118"/>
      <c r="AX9" s="123">
        <f>'1000 tonnes of coal equivalent'!V12/0.143/1000</f>
        <v>62.377622377622387</v>
      </c>
      <c r="AY9" s="126" t="s">
        <v>28</v>
      </c>
      <c r="AZ9" s="124">
        <f>'1000 tonnes of coal equivalent'!V12/1000</f>
        <v>8.92</v>
      </c>
      <c r="BA9" s="122" t="s">
        <v>29</v>
      </c>
      <c r="BB9" s="24"/>
      <c r="BC9" s="121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159"/>
      <c r="B10" s="159"/>
      <c r="C10" s="159"/>
      <c r="D10" s="159"/>
      <c r="E10" s="159"/>
      <c r="F10" s="159"/>
      <c r="G10" s="109"/>
      <c r="H10" s="110"/>
      <c r="I10" s="54"/>
      <c r="J10" s="48"/>
      <c r="K10" s="45"/>
      <c r="L10" s="99">
        <f>('1000 tonnes of coal equivalent'!F6+'1000 tonnes of coal equivalent'!G6+'1000 tonnes of coal equivalent'!H6+'1000 tonnes of coal equivalent'!I6)/('1000 tonnes of coal equivalent'!F10+'1000 tonnes of coal equivalent'!G10+'1000 tonnes of coal equivalent'!H10+'1000 tonnes of coal equivalent'!I10)</f>
        <v>1.0713640469738031</v>
      </c>
      <c r="M10" s="100"/>
      <c r="N10" s="45"/>
      <c r="O10" s="45"/>
      <c r="P10" s="99">
        <f>'1000 tonnes of coal equivalent'!C6/'1000 tonnes of coal equivalent'!C10</f>
        <v>1.4600990182092809E-2</v>
      </c>
      <c r="Q10" s="100"/>
      <c r="R10" s="45"/>
      <c r="S10" s="4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28"/>
      <c r="AT10" s="24"/>
      <c r="AU10" s="117"/>
      <c r="AV10" s="117"/>
      <c r="AW10" s="118"/>
      <c r="AX10" s="123"/>
      <c r="AY10" s="127"/>
      <c r="AZ10" s="125"/>
      <c r="BA10" s="122"/>
      <c r="BB10" s="24"/>
      <c r="BC10" s="121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159"/>
      <c r="B11" s="159"/>
      <c r="C11" s="159"/>
      <c r="D11" s="159"/>
      <c r="E11" s="159"/>
      <c r="F11" s="159"/>
      <c r="G11" s="42"/>
      <c r="H11" s="42"/>
      <c r="I11" s="42"/>
      <c r="J11" s="48"/>
      <c r="K11" s="48"/>
      <c r="L11" s="103"/>
      <c r="M11" s="104"/>
      <c r="N11" s="48"/>
      <c r="O11" s="48"/>
      <c r="P11" s="103"/>
      <c r="Q11" s="104"/>
      <c r="R11" s="48"/>
      <c r="S11" s="4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47"/>
      <c r="AF11" s="47"/>
      <c r="AG11" s="47"/>
      <c r="AH11" s="47"/>
      <c r="AI11" s="138">
        <f>('1000 tonnes of coal equivalent'!W49+'1000 tonnes of coal equivalent'!W54)/'1000 tonnes of coal equivalent'!W10</f>
        <v>0.25425714732073113</v>
      </c>
      <c r="AJ11" s="139"/>
      <c r="AK11" s="139"/>
      <c r="AL11" s="140"/>
      <c r="AM11" s="57"/>
      <c r="AN11" s="47"/>
      <c r="AO11" s="47"/>
      <c r="AP11" s="47"/>
      <c r="AQ11" s="47"/>
      <c r="AR11" s="47"/>
      <c r="AS11" s="28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159"/>
      <c r="B12" s="159"/>
      <c r="C12" s="159"/>
      <c r="D12" s="159"/>
      <c r="E12" s="159"/>
      <c r="F12" s="159"/>
      <c r="G12" s="42"/>
      <c r="H12" s="42"/>
      <c r="I12" s="42"/>
      <c r="J12" s="45"/>
      <c r="K12" s="154" t="s">
        <v>16</v>
      </c>
      <c r="L12" s="154"/>
      <c r="M12" s="154"/>
      <c r="N12" s="154"/>
      <c r="O12" s="153" t="s">
        <v>21</v>
      </c>
      <c r="P12" s="153"/>
      <c r="Q12" s="153"/>
      <c r="R12" s="153"/>
      <c r="S12" s="4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46"/>
      <c r="AF12" s="46"/>
      <c r="AG12" s="46"/>
      <c r="AH12" s="46"/>
      <c r="AI12" s="141"/>
      <c r="AJ12" s="142"/>
      <c r="AK12" s="142"/>
      <c r="AL12" s="143"/>
      <c r="AM12" s="57"/>
      <c r="AN12" s="46"/>
      <c r="AO12" s="46"/>
      <c r="AP12" s="46"/>
      <c r="AQ12" s="46"/>
      <c r="AR12" s="46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46"/>
      <c r="AF13" s="46"/>
      <c r="AG13" s="46"/>
      <c r="AH13" s="46"/>
      <c r="AI13" s="46"/>
      <c r="AJ13" s="46"/>
      <c r="AK13" s="47"/>
      <c r="AL13" s="47"/>
      <c r="AM13" s="145"/>
      <c r="AN13" s="145"/>
      <c r="AO13" s="145"/>
      <c r="AP13" s="145"/>
      <c r="AQ13" s="145"/>
      <c r="AR13" s="145"/>
      <c r="AS13" s="25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4"/>
      <c r="BE13" s="130"/>
      <c r="BF13" s="130"/>
      <c r="BG13" s="130"/>
      <c r="BH13" s="130"/>
      <c r="BI13" s="130"/>
      <c r="BJ13" s="130"/>
      <c r="BK13" s="130"/>
      <c r="BL13" s="130"/>
    </row>
    <row r="14" spans="1:64" ht="13.8" customHeight="1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46"/>
      <c r="AF14" s="46"/>
      <c r="AG14" s="46"/>
      <c r="AH14" s="46"/>
      <c r="AI14" s="46"/>
      <c r="AJ14" s="47"/>
      <c r="AK14" s="46"/>
      <c r="AL14" s="46"/>
      <c r="AM14" s="46"/>
      <c r="AN14" s="46"/>
      <c r="AO14" s="46"/>
      <c r="AP14" s="46"/>
      <c r="AQ14" s="46"/>
      <c r="AR14" s="46"/>
      <c r="AS14" s="25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4"/>
      <c r="BE14" s="130"/>
      <c r="BF14" s="130"/>
      <c r="BG14" s="130"/>
      <c r="BH14" s="130"/>
      <c r="BI14" s="130"/>
      <c r="BJ14" s="130"/>
      <c r="BK14" s="130"/>
      <c r="BL14" s="130"/>
    </row>
    <row r="15" spans="1:64" ht="24" customHeight="1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2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52"/>
      <c r="BE15" s="52"/>
      <c r="BF15" s="52"/>
      <c r="BG15" s="52"/>
      <c r="BH15" s="52"/>
      <c r="BI15" s="52"/>
      <c r="BJ15" s="44"/>
      <c r="BK15" s="44"/>
      <c r="BL15" s="44"/>
    </row>
    <row r="16" spans="1:64" ht="18.600000000000001" customHeight="1" thickBot="1" x14ac:dyDescent="0.3">
      <c r="A16" s="44"/>
      <c r="B16" s="44"/>
      <c r="C16" s="44"/>
      <c r="D16" s="44"/>
      <c r="E16" s="44"/>
      <c r="F16" s="44"/>
      <c r="G16" s="44"/>
      <c r="H16" s="44"/>
      <c r="I16" s="44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2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52"/>
      <c r="BE16" s="52"/>
      <c r="BF16" s="52"/>
      <c r="BG16" s="52"/>
      <c r="BH16" s="52"/>
      <c r="BI16" s="52"/>
      <c r="BJ16" s="44"/>
      <c r="BK16" s="44"/>
      <c r="BL16" s="44"/>
    </row>
    <row r="17" spans="1:64" ht="13.8" customHeight="1" thickTop="1" x14ac:dyDescent="0.3">
      <c r="A17" s="44"/>
      <c r="B17" s="44"/>
      <c r="C17" s="44"/>
      <c r="D17" s="44"/>
      <c r="E17" s="44"/>
      <c r="F17" s="44"/>
      <c r="G17" s="44"/>
      <c r="H17" s="44"/>
      <c r="I17" s="44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52"/>
      <c r="BE17" s="52"/>
      <c r="BF17" s="99">
        <f>'1000 tonnes of coal equivalent'!W45/'1000 tonnes of coal equivalent'!W10</f>
        <v>6.7177003593188568E-3</v>
      </c>
      <c r="BG17" s="100"/>
      <c r="BH17" s="52"/>
      <c r="BI17" s="52"/>
      <c r="BJ17" s="160"/>
      <c r="BK17" s="161"/>
      <c r="BL17" s="44"/>
    </row>
    <row r="18" spans="1:64" ht="14.4" customHeight="1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4"/>
      <c r="BE18" s="51"/>
      <c r="BF18" s="101"/>
      <c r="BG18" s="102"/>
      <c r="BH18" s="51"/>
      <c r="BI18" s="51"/>
      <c r="BJ18" s="44"/>
      <c r="BK18" s="44"/>
      <c r="BL18" s="44"/>
    </row>
    <row r="19" spans="1:64" ht="14.4" customHeigh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4"/>
      <c r="BE19" s="44"/>
      <c r="BF19" s="101"/>
      <c r="BG19" s="102"/>
      <c r="BH19" s="44"/>
      <c r="BI19" s="44"/>
      <c r="BJ19" s="44"/>
      <c r="BK19" s="44"/>
      <c r="BL19" s="44"/>
    </row>
    <row r="20" spans="1:64" ht="11.4" customHeight="1" thickBot="1" x14ac:dyDescent="0.3">
      <c r="A20" s="44"/>
      <c r="B20" s="44"/>
      <c r="C20" s="44"/>
      <c r="D20" s="44"/>
      <c r="E20" s="44"/>
      <c r="F20" s="44"/>
      <c r="G20" s="44"/>
      <c r="H20" s="44"/>
      <c r="I20" s="44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4"/>
      <c r="BE20" s="44"/>
      <c r="BF20" s="103"/>
      <c r="BG20" s="104"/>
      <c r="BH20" s="44"/>
      <c r="BI20" s="44"/>
      <c r="BJ20" s="44"/>
      <c r="BK20" s="44"/>
      <c r="BL20" s="44"/>
    </row>
    <row r="21" spans="1:64" ht="18.600000000000001" customHeight="1" thickTop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4"/>
      <c r="BE21" s="44"/>
      <c r="BF21" s="44"/>
      <c r="BG21" s="44"/>
      <c r="BH21" s="44"/>
      <c r="BI21" s="44"/>
      <c r="BJ21" s="44"/>
      <c r="BK21" s="44"/>
      <c r="BL21" s="44"/>
    </row>
    <row r="22" spans="1:64" ht="14.4" thickBot="1" x14ac:dyDescent="0.3">
      <c r="A22" s="44"/>
      <c r="B22" s="44"/>
      <c r="C22" s="44"/>
      <c r="D22" s="44"/>
      <c r="E22" s="44"/>
      <c r="F22" s="44"/>
      <c r="G22" s="44"/>
      <c r="H22" s="44"/>
      <c r="I22" s="44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4"/>
      <c r="BE22" s="44"/>
      <c r="BF22" s="44"/>
      <c r="BG22" s="44"/>
      <c r="BH22" s="44"/>
      <c r="BI22" s="44"/>
      <c r="BJ22" s="44"/>
      <c r="BK22" s="44"/>
      <c r="BL22" s="44"/>
    </row>
    <row r="23" spans="1:64" ht="47.4" customHeight="1" thickTop="1" thickBot="1" x14ac:dyDescent="0.85">
      <c r="A23" s="44"/>
      <c r="B23" s="44"/>
      <c r="C23" s="44"/>
      <c r="D23" s="44"/>
      <c r="E23" s="44"/>
      <c r="F23" s="44"/>
      <c r="G23" s="44"/>
      <c r="H23" s="44"/>
      <c r="I23" s="44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4"/>
      <c r="BE23" s="44"/>
      <c r="BF23" s="44"/>
      <c r="BG23" s="44"/>
      <c r="BH23" s="44"/>
      <c r="BI23" s="44"/>
      <c r="BJ23" s="105">
        <f>'1000 tonnes of coal equivalent'!W31/'1000 tonnes of coal equivalent'!W30</f>
        <v>0.32822945064794412</v>
      </c>
      <c r="BK23" s="106"/>
      <c r="BL23" s="44"/>
    </row>
    <row r="24" spans="1:64" ht="13.8" customHeight="1" thickTop="1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4"/>
      <c r="BE24" s="44"/>
      <c r="BF24" s="44"/>
      <c r="BG24" s="44"/>
      <c r="BH24" s="44"/>
      <c r="BI24" s="52"/>
      <c r="BJ24" s="52"/>
      <c r="BK24" s="52"/>
      <c r="BL24" s="52"/>
    </row>
    <row r="25" spans="1:64" ht="13.8" customHeight="1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4"/>
      <c r="BE25" s="162" t="s">
        <v>47</v>
      </c>
      <c r="BF25" s="162"/>
      <c r="BG25" s="162"/>
      <c r="BH25" s="162"/>
      <c r="BI25" s="148" t="s">
        <v>46</v>
      </c>
      <c r="BJ25" s="148"/>
      <c r="BK25" s="148"/>
      <c r="BL25" s="148"/>
    </row>
    <row r="26" spans="1:64" ht="13.8" customHeight="1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4"/>
      <c r="BE26" s="162"/>
      <c r="BF26" s="162"/>
      <c r="BG26" s="162"/>
      <c r="BH26" s="162"/>
      <c r="BI26" s="148"/>
      <c r="BJ26" s="148"/>
      <c r="BK26" s="148"/>
      <c r="BL26" s="148"/>
    </row>
    <row r="27" spans="1:64" ht="13.8" customHeight="1" x14ac:dyDescent="0.25">
      <c r="A27" s="44"/>
      <c r="B27" s="53"/>
      <c r="C27" s="44"/>
      <c r="D27" s="44"/>
      <c r="E27" s="44"/>
      <c r="F27" s="44"/>
      <c r="G27" s="44"/>
      <c r="H27" s="44"/>
      <c r="I27" s="44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4"/>
      <c r="BE27" s="162"/>
      <c r="BF27" s="162"/>
      <c r="BG27" s="162"/>
      <c r="BH27" s="162"/>
      <c r="BI27" s="148"/>
      <c r="BJ27" s="148"/>
      <c r="BK27" s="148"/>
      <c r="BL27" s="148"/>
    </row>
    <row r="28" spans="1:64" ht="9" customHeight="1" x14ac:dyDescent="0.25">
      <c r="A28" s="44"/>
      <c r="B28" s="53"/>
      <c r="C28" s="44"/>
      <c r="D28" s="44"/>
      <c r="E28" s="44"/>
      <c r="F28" s="44"/>
      <c r="G28" s="44"/>
      <c r="H28" s="44"/>
      <c r="I28" s="44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4"/>
      <c r="BE28" s="44"/>
      <c r="BF28" s="44"/>
      <c r="BG28" s="44"/>
      <c r="BH28" s="44"/>
      <c r="BI28" s="44"/>
      <c r="BJ28" s="44"/>
      <c r="BK28" s="44"/>
      <c r="BL28" s="44"/>
    </row>
    <row r="29" spans="1:64" ht="9" customHeight="1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4"/>
      <c r="BE29" s="44"/>
      <c r="BF29" s="44"/>
      <c r="BG29" s="44"/>
      <c r="BH29" s="44"/>
      <c r="BI29" s="44"/>
      <c r="BJ29" s="44"/>
      <c r="BK29" s="44"/>
      <c r="BL29" s="44"/>
    </row>
    <row r="30" spans="1:64" ht="14.4" customHeight="1" thickBot="1" x14ac:dyDescent="0.3"/>
    <row r="31" spans="1:64" ht="15" customHeight="1" thickTop="1" x14ac:dyDescent="0.25">
      <c r="A31" s="149" t="s">
        <v>3</v>
      </c>
      <c r="B31" s="150"/>
      <c r="C31" s="150"/>
      <c r="D31" s="150"/>
      <c r="E31" s="150"/>
      <c r="F31" s="151" t="s">
        <v>1</v>
      </c>
      <c r="G31" s="152"/>
      <c r="H31" s="152"/>
      <c r="I31" s="152"/>
      <c r="L31" s="155"/>
      <c r="M31" s="157" t="s">
        <v>24</v>
      </c>
      <c r="N31" s="158"/>
      <c r="O31" s="158"/>
      <c r="P31" s="158"/>
      <c r="Q31" s="158"/>
      <c r="R31" s="158"/>
    </row>
    <row r="32" spans="1:64" ht="14.4" thickBot="1" x14ac:dyDescent="0.3">
      <c r="A32" s="150"/>
      <c r="B32" s="150"/>
      <c r="C32" s="150"/>
      <c r="D32" s="150"/>
      <c r="E32" s="150"/>
      <c r="F32" s="152"/>
      <c r="G32" s="152"/>
      <c r="H32" s="152"/>
      <c r="I32" s="152"/>
      <c r="L32" s="156"/>
      <c r="M32" s="157"/>
      <c r="N32" s="158"/>
      <c r="O32" s="158"/>
      <c r="P32" s="158"/>
      <c r="Q32" s="158"/>
      <c r="R32" s="158"/>
    </row>
    <row r="33" spans="1:59" ht="38.4" customHeight="1" thickTop="1" x14ac:dyDescent="0.25">
      <c r="A33" s="150"/>
      <c r="B33" s="150"/>
      <c r="C33" s="150"/>
      <c r="D33" s="150"/>
      <c r="E33" s="150"/>
      <c r="F33" s="152"/>
      <c r="G33" s="152"/>
      <c r="H33" s="152"/>
      <c r="I33" s="152"/>
      <c r="M33" s="21" t="s">
        <v>4</v>
      </c>
    </row>
    <row r="34" spans="1:59" s="68" customFormat="1" ht="15" customHeight="1" x14ac:dyDescent="0.25"/>
    <row r="35" spans="1:59" s="23" customFormat="1" x14ac:dyDescent="0.25">
      <c r="AX35" s="23" t="s">
        <v>34</v>
      </c>
      <c r="AY35" s="23" t="s">
        <v>35</v>
      </c>
    </row>
    <row r="36" spans="1:59" s="23" customFormat="1" x14ac:dyDescent="0.25">
      <c r="AW36" s="23" t="s">
        <v>36</v>
      </c>
      <c r="AX36" s="23">
        <f>'1000 tonnes of coal equivalent'!V13</f>
        <v>25</v>
      </c>
      <c r="AY36" s="23">
        <f>'1000 tonnes of coal equivalent'!U13</f>
        <v>1868</v>
      </c>
      <c r="BF36" s="23" t="s">
        <v>46</v>
      </c>
      <c r="BG36" s="23">
        <f>'1000 tonnes of coal equivalent'!W31</f>
        <v>8789</v>
      </c>
    </row>
    <row r="37" spans="1:59" s="23" customFormat="1" x14ac:dyDescent="0.25">
      <c r="U37" s="134" t="s">
        <v>8</v>
      </c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41">
        <f>-('1000 tonnes of coal equivalent'!W11)/'1000 tonnes of coal equivalent'!W10</f>
        <v>0.14299848981929908</v>
      </c>
      <c r="AG37" s="41"/>
      <c r="AH37" s="41"/>
      <c r="AI37" s="41"/>
      <c r="AW37" s="23" t="s">
        <v>37</v>
      </c>
      <c r="AX37" s="23">
        <f>'1000 tonnes of coal equivalent'!V14</f>
        <v>4434</v>
      </c>
      <c r="AY37" s="23">
        <f>'1000 tonnes of coal equivalent'!U14</f>
        <v>2377</v>
      </c>
      <c r="BF37" s="23" t="s">
        <v>47</v>
      </c>
      <c r="BG37" s="23">
        <f>'1000 tonnes of coal equivalent'!W45</f>
        <v>258</v>
      </c>
    </row>
    <row r="38" spans="1:59" s="23" customFormat="1" x14ac:dyDescent="0.25">
      <c r="U38" s="134" t="s">
        <v>7</v>
      </c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41">
        <f>'1000 tonnes of coal equivalent'!W25/'1000 tonnes of coal equivalent'!W10</f>
        <v>0.12042389210019268</v>
      </c>
      <c r="AG38" s="41"/>
      <c r="AH38" s="41"/>
      <c r="AI38" s="41"/>
      <c r="AW38" s="23" t="s">
        <v>38</v>
      </c>
      <c r="AX38" s="23">
        <f>'1000 tonnes of coal equivalent'!V15</f>
        <v>1134</v>
      </c>
      <c r="AY38" s="23">
        <f>'1000 tonnes of coal equivalent'!U15</f>
        <v>450</v>
      </c>
      <c r="BF38" s="23" t="s">
        <v>48</v>
      </c>
      <c r="BG38" s="23">
        <f>'1000 tonnes of coal equivalent'!W46</f>
        <v>1650</v>
      </c>
    </row>
    <row r="39" spans="1:59" s="23" customFormat="1" x14ac:dyDescent="0.25">
      <c r="C39" s="23" t="s">
        <v>22</v>
      </c>
      <c r="D39" s="23" t="s">
        <v>23</v>
      </c>
      <c r="U39" s="134" t="s">
        <v>6</v>
      </c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41">
        <f>'1000 tonnes of coal equivalent'!W29/'1000 tonnes of coal equivalent'!W10</f>
        <v>3.9368848617403529E-2</v>
      </c>
      <c r="AG39" s="41"/>
      <c r="AH39" s="41"/>
      <c r="AI39" s="41"/>
      <c r="AW39" s="23" t="s">
        <v>39</v>
      </c>
      <c r="AX39" s="23">
        <f>'1000 tonnes of coal equivalent'!V16</f>
        <v>1851</v>
      </c>
      <c r="AY39" s="23">
        <f>'1000 tonnes of coal equivalent'!U16</f>
        <v>0</v>
      </c>
      <c r="BF39" s="23" t="s">
        <v>49</v>
      </c>
      <c r="BG39" s="23">
        <f>'1000 tonnes of coal equivalent'!W47</f>
        <v>6077</v>
      </c>
    </row>
    <row r="40" spans="1:59" s="23" customFormat="1" x14ac:dyDescent="0.25">
      <c r="B40" s="23" t="s">
        <v>14</v>
      </c>
      <c r="C40" s="23">
        <f>'1000 tonnes of coal equivalent'!C10</f>
        <v>23834</v>
      </c>
      <c r="D40" s="23">
        <f>'1000 tonnes of coal equivalent'!C6</f>
        <v>348</v>
      </c>
      <c r="U40" s="134" t="s">
        <v>5</v>
      </c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41">
        <f>'1000 tonnes of coal equivalent'!W30/'1000 tonnes of coal equivalent'!W10</f>
        <v>0.69720876946310473</v>
      </c>
      <c r="AG40" s="41"/>
      <c r="AH40" s="41"/>
      <c r="AI40" s="41"/>
      <c r="AW40" s="23" t="s">
        <v>40</v>
      </c>
      <c r="AX40" s="23">
        <f>'1000 tonnes of coal equivalent'!V17</f>
        <v>1476</v>
      </c>
      <c r="AY40" s="23">
        <f>'1000 tonnes of coal equivalent'!U17</f>
        <v>0</v>
      </c>
      <c r="BF40" s="23" t="s">
        <v>50</v>
      </c>
      <c r="BG40" s="23">
        <f>'1000 tonnes of coal equivalent'!W54</f>
        <v>7331</v>
      </c>
    </row>
    <row r="41" spans="1:59" s="23" customFormat="1" x14ac:dyDescent="0.25">
      <c r="B41" s="23" t="s">
        <v>15</v>
      </c>
      <c r="C41" s="23">
        <f>'1000 tonnes of coal equivalent'!B10+'1000 tonnes of coal equivalent'!K10+'1000 tonnes of coal equivalent'!L10+'1000 tonnes of coal equivalent'!M10+'1000 tonnes of coal equivalent'!N10+'1000 tonnes of coal equivalent'!P10+'1000 tonnes of coal equivalent'!Q10+'1000 tonnes of coal equivalent'!R10+'1000 tonnes of coal equivalent'!T10</f>
        <v>11194</v>
      </c>
      <c r="D41" s="23">
        <f>'1000 tonnes of coal equivalent'!B6</f>
        <v>2388</v>
      </c>
      <c r="AW41" s="23" t="s">
        <v>41</v>
      </c>
      <c r="AX41" s="23">
        <f>'1000 tonnes of coal equivalent'!V18</f>
        <v>0</v>
      </c>
      <c r="AY41" s="23">
        <f>'1000 tonnes of coal equivalent'!U18</f>
        <v>27</v>
      </c>
      <c r="BF41" s="23" t="s">
        <v>51</v>
      </c>
      <c r="BG41" s="23">
        <f>'1000 tonnes of coal equivalent'!W53</f>
        <v>2672</v>
      </c>
    </row>
    <row r="42" spans="1:59" s="23" customFormat="1" x14ac:dyDescent="0.25">
      <c r="B42" s="23" t="s">
        <v>16</v>
      </c>
      <c r="C42" s="23">
        <f>'1000 tonnes of coal equivalent'!F10+'1000 tonnes of coal equivalent'!G10+'1000 tonnes of coal equivalent'!H10+'1000 tonnes of coal equivalent'!I10</f>
        <v>2214</v>
      </c>
      <c r="D42" s="23">
        <f>'1000 tonnes of coal equivalent'!F6+'1000 tonnes of coal equivalent'!G6+'1000 tonnes of coal equivalent'!H6+'1000 tonnes of coal equivalent'!I6</f>
        <v>2372</v>
      </c>
    </row>
    <row r="43" spans="1:59" s="23" customFormat="1" x14ac:dyDescent="0.25">
      <c r="B43" s="23" t="s">
        <v>17</v>
      </c>
      <c r="C43" s="23">
        <f>'1000 tonnes of coal equivalent'!D10+'1000 tonnes of coal equivalent'!S10+'1000 tonnes of coal equivalent'!E10+'1000 tonnes of coal equivalent'!J10</f>
        <v>1219</v>
      </c>
      <c r="D43" s="23">
        <f>'1000 tonnes of coal equivalent'!D6+'1000 tonnes of coal equivalent'!E6</f>
        <v>789</v>
      </c>
    </row>
    <row r="44" spans="1:59" s="23" customFormat="1" x14ac:dyDescent="0.25">
      <c r="B44" s="23" t="s">
        <v>18</v>
      </c>
      <c r="C44" s="23">
        <f>-('1000 tonnes of coal equivalent'!U10)</f>
        <v>55</v>
      </c>
    </row>
    <row r="45" spans="1:59" s="23" customFormat="1" x14ac:dyDescent="0.25"/>
    <row r="46" spans="1:59" s="23" customFormat="1" x14ac:dyDescent="0.25"/>
    <row r="47" spans="1:59" s="68" customFormat="1" x14ac:dyDescent="0.25"/>
    <row r="48" spans="1:59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54">
    <mergeCell ref="BI25:BL27"/>
    <mergeCell ref="A31:E33"/>
    <mergeCell ref="F31:I33"/>
    <mergeCell ref="O12:R12"/>
    <mergeCell ref="L10:M11"/>
    <mergeCell ref="P10:Q11"/>
    <mergeCell ref="K12:N12"/>
    <mergeCell ref="L31:L32"/>
    <mergeCell ref="M31:R32"/>
    <mergeCell ref="A8:F12"/>
    <mergeCell ref="BJ17:BK17"/>
    <mergeCell ref="BE25:BH27"/>
    <mergeCell ref="J8:S8"/>
    <mergeCell ref="U40:AE40"/>
    <mergeCell ref="AI6:AL6"/>
    <mergeCell ref="AI11:AL12"/>
    <mergeCell ref="AM6:AR6"/>
    <mergeCell ref="AM13:AR13"/>
    <mergeCell ref="AH7:AN7"/>
    <mergeCell ref="U37:AE37"/>
    <mergeCell ref="U38:AE38"/>
    <mergeCell ref="U39:AE39"/>
    <mergeCell ref="T1:AS3"/>
    <mergeCell ref="AT1:BC3"/>
    <mergeCell ref="BD1:BL3"/>
    <mergeCell ref="BE13:BL14"/>
    <mergeCell ref="AU9:AW10"/>
    <mergeCell ref="AV6:AY6"/>
    <mergeCell ref="AY4:AY5"/>
    <mergeCell ref="AV4:AW5"/>
    <mergeCell ref="L4:M4"/>
    <mergeCell ref="P4:Q4"/>
    <mergeCell ref="BC5:BC10"/>
    <mergeCell ref="BA9:BA10"/>
    <mergeCell ref="AX9:AX10"/>
    <mergeCell ref="AZ9:AZ10"/>
    <mergeCell ref="AY9:AY10"/>
    <mergeCell ref="O5:R6"/>
    <mergeCell ref="A1:I3"/>
    <mergeCell ref="J1:S3"/>
    <mergeCell ref="K5:N7"/>
    <mergeCell ref="BF17:BG20"/>
    <mergeCell ref="BJ23:BK23"/>
    <mergeCell ref="G9:H10"/>
    <mergeCell ref="B4:C4"/>
    <mergeCell ref="E4:F4"/>
    <mergeCell ref="H4:I4"/>
    <mergeCell ref="B5:C5"/>
    <mergeCell ref="E5:F5"/>
    <mergeCell ref="D4:D5"/>
    <mergeCell ref="AU7:AW7"/>
    <mergeCell ref="G4:G5"/>
    <mergeCell ref="H5:I5"/>
    <mergeCell ref="AX4:AX5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Y57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23" sqref="L23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2.7773437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41.4" customHeight="1" thickBot="1" x14ac:dyDescent="0.35">
      <c r="A3" s="164" t="s">
        <v>122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</row>
    <row r="4" spans="1:24" ht="41.4" x14ac:dyDescent="0.3">
      <c r="A4" s="70" t="s">
        <v>52</v>
      </c>
      <c r="B4" s="93" t="s">
        <v>102</v>
      </c>
      <c r="C4" s="94" t="s">
        <v>103</v>
      </c>
      <c r="D4" s="95" t="s">
        <v>104</v>
      </c>
      <c r="E4" s="94" t="s">
        <v>105</v>
      </c>
      <c r="F4" s="95" t="s">
        <v>106</v>
      </c>
      <c r="G4" s="95" t="s">
        <v>107</v>
      </c>
      <c r="H4" s="94" t="s">
        <v>108</v>
      </c>
      <c r="I4" s="94" t="s">
        <v>109</v>
      </c>
      <c r="J4" s="95" t="s">
        <v>110</v>
      </c>
      <c r="K4" s="95" t="s">
        <v>111</v>
      </c>
      <c r="L4" s="94" t="s">
        <v>112</v>
      </c>
      <c r="M4" s="94" t="s">
        <v>113</v>
      </c>
      <c r="N4" s="94" t="s">
        <v>114</v>
      </c>
      <c r="O4" s="94" t="s">
        <v>115</v>
      </c>
      <c r="P4" s="94" t="s">
        <v>116</v>
      </c>
      <c r="Q4" s="94" t="s">
        <v>117</v>
      </c>
      <c r="R4" s="94" t="s">
        <v>118</v>
      </c>
      <c r="S4" s="94" t="s">
        <v>119</v>
      </c>
      <c r="T4" s="94" t="s">
        <v>120</v>
      </c>
      <c r="U4" s="95" t="s">
        <v>18</v>
      </c>
      <c r="V4" s="94" t="s">
        <v>34</v>
      </c>
      <c r="W4" s="94" t="s">
        <v>121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53</v>
      </c>
      <c r="B6" s="62">
        <v>2388</v>
      </c>
      <c r="C6" s="62">
        <v>348</v>
      </c>
      <c r="D6" s="62"/>
      <c r="E6" s="62">
        <v>789</v>
      </c>
      <c r="F6" s="62">
        <v>1721</v>
      </c>
      <c r="G6" s="62">
        <v>17</v>
      </c>
      <c r="H6" s="62">
        <v>589</v>
      </c>
      <c r="I6" s="62">
        <v>45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67</v>
      </c>
      <c r="V6" s="62"/>
      <c r="W6" s="17">
        <v>5964</v>
      </c>
      <c r="X6" s="19"/>
    </row>
    <row r="7" spans="1:24" ht="15" thickBot="1" x14ac:dyDescent="0.35">
      <c r="A7" s="73" t="s">
        <v>54</v>
      </c>
      <c r="B7" s="62">
        <v>26095</v>
      </c>
      <c r="C7" s="62">
        <v>23380</v>
      </c>
      <c r="D7" s="62">
        <v>1333</v>
      </c>
      <c r="E7" s="62"/>
      <c r="F7" s="62"/>
      <c r="G7" s="62" t="s">
        <v>0</v>
      </c>
      <c r="H7" s="62"/>
      <c r="I7" s="62"/>
      <c r="J7" s="62"/>
      <c r="K7" s="62">
        <v>30</v>
      </c>
      <c r="L7" s="62">
        <v>303</v>
      </c>
      <c r="M7" s="62"/>
      <c r="N7" s="62">
        <v>278</v>
      </c>
      <c r="O7" s="62" t="s">
        <v>0</v>
      </c>
      <c r="P7" s="62">
        <v>26</v>
      </c>
      <c r="Q7" s="62"/>
      <c r="R7" s="62"/>
      <c r="S7" s="62">
        <v>55</v>
      </c>
      <c r="T7" s="62">
        <v>1403</v>
      </c>
      <c r="U7" s="62">
        <v>6</v>
      </c>
      <c r="V7" s="62" t="s">
        <v>0</v>
      </c>
      <c r="W7" s="17">
        <v>52909</v>
      </c>
      <c r="X7" s="19"/>
    </row>
    <row r="8" spans="1:24" ht="15" thickBot="1" x14ac:dyDescent="0.35">
      <c r="A8" s="73" t="s">
        <v>55</v>
      </c>
      <c r="B8" s="62">
        <v>2345</v>
      </c>
      <c r="C8" s="62"/>
      <c r="D8" s="62">
        <v>691</v>
      </c>
      <c r="E8" s="62"/>
      <c r="F8" s="62"/>
      <c r="G8" s="62" t="s">
        <v>0</v>
      </c>
      <c r="H8" s="62">
        <v>158</v>
      </c>
      <c r="I8" s="62"/>
      <c r="J8" s="62">
        <v>82</v>
      </c>
      <c r="K8" s="62">
        <v>3223</v>
      </c>
      <c r="L8" s="62">
        <v>4536</v>
      </c>
      <c r="M8" s="62">
        <v>6021</v>
      </c>
      <c r="N8" s="62">
        <v>944</v>
      </c>
      <c r="O8" s="62" t="s">
        <v>0</v>
      </c>
      <c r="P8" s="62">
        <v>309</v>
      </c>
      <c r="Q8" s="62"/>
      <c r="R8" s="62"/>
      <c r="S8" s="62"/>
      <c r="T8" s="62">
        <v>1328</v>
      </c>
      <c r="U8" s="62">
        <v>128</v>
      </c>
      <c r="V8" s="62" t="s">
        <v>0</v>
      </c>
      <c r="W8" s="17">
        <v>19765</v>
      </c>
      <c r="X8" s="19"/>
    </row>
    <row r="9" spans="1:24" ht="15" thickBot="1" x14ac:dyDescent="0.35">
      <c r="A9" s="73" t="s">
        <v>56</v>
      </c>
      <c r="B9" s="62">
        <v>-10</v>
      </c>
      <c r="C9" s="62">
        <v>106</v>
      </c>
      <c r="D9" s="62">
        <v>-121</v>
      </c>
      <c r="E9" s="62">
        <v>-47</v>
      </c>
      <c r="F9" s="62"/>
      <c r="G9" s="62" t="s">
        <v>0</v>
      </c>
      <c r="H9" s="62"/>
      <c r="I9" s="62"/>
      <c r="J9" s="62">
        <v>-18</v>
      </c>
      <c r="K9" s="62">
        <v>10</v>
      </c>
      <c r="L9" s="62">
        <v>-238</v>
      </c>
      <c r="M9" s="62">
        <v>-351</v>
      </c>
      <c r="N9" s="62">
        <v>2</v>
      </c>
      <c r="O9" s="62" t="s">
        <v>0</v>
      </c>
      <c r="P9" s="62">
        <v>-24</v>
      </c>
      <c r="Q9" s="62">
        <v>-8</v>
      </c>
      <c r="R9" s="62">
        <v>-4</v>
      </c>
      <c r="S9" s="62">
        <v>1</v>
      </c>
      <c r="T9" s="62"/>
      <c r="U9" s="62"/>
      <c r="V9" s="62" t="s">
        <v>0</v>
      </c>
      <c r="W9" s="17">
        <v>-702</v>
      </c>
      <c r="X9" s="19"/>
    </row>
    <row r="10" spans="1:24" ht="28.8" thickBot="1" x14ac:dyDescent="0.35">
      <c r="A10" s="74" t="s">
        <v>57</v>
      </c>
      <c r="B10" s="15">
        <v>26128</v>
      </c>
      <c r="C10" s="16">
        <v>23834</v>
      </c>
      <c r="D10" s="16">
        <v>521</v>
      </c>
      <c r="E10" s="16">
        <v>742</v>
      </c>
      <c r="F10" s="16">
        <v>1721</v>
      </c>
      <c r="G10" s="16">
        <v>17</v>
      </c>
      <c r="H10" s="16">
        <v>431</v>
      </c>
      <c r="I10" s="16">
        <v>45</v>
      </c>
      <c r="J10" s="16">
        <v>-100</v>
      </c>
      <c r="K10" s="16">
        <v>-3183</v>
      </c>
      <c r="L10" s="16">
        <v>-4471</v>
      </c>
      <c r="M10" s="16">
        <v>-6372</v>
      </c>
      <c r="N10" s="16">
        <v>-664</v>
      </c>
      <c r="O10" s="16" t="s">
        <v>0</v>
      </c>
      <c r="P10" s="16">
        <v>-307</v>
      </c>
      <c r="Q10" s="16">
        <v>-8</v>
      </c>
      <c r="R10" s="16">
        <v>-4</v>
      </c>
      <c r="S10" s="16">
        <v>56</v>
      </c>
      <c r="T10" s="16">
        <v>75</v>
      </c>
      <c r="U10" s="16">
        <v>-55</v>
      </c>
      <c r="V10" s="16"/>
      <c r="W10" s="17">
        <v>38406</v>
      </c>
      <c r="X10" s="19"/>
    </row>
    <row r="11" spans="1:24" ht="15" thickBot="1" x14ac:dyDescent="0.35">
      <c r="A11" s="75" t="s">
        <v>58</v>
      </c>
      <c r="B11" s="3">
        <v>-25727</v>
      </c>
      <c r="C11" s="4">
        <v>-17247</v>
      </c>
      <c r="D11" s="4">
        <v>-1</v>
      </c>
      <c r="E11" s="4">
        <v>-667</v>
      </c>
      <c r="F11" s="4">
        <v>-885</v>
      </c>
      <c r="G11" s="4">
        <v>-15</v>
      </c>
      <c r="H11" s="4">
        <v>-296</v>
      </c>
      <c r="I11" s="4">
        <v>-40</v>
      </c>
      <c r="J11" s="4">
        <v>487</v>
      </c>
      <c r="K11" s="4">
        <v>4969</v>
      </c>
      <c r="L11" s="4">
        <v>8875</v>
      </c>
      <c r="M11" s="4">
        <v>6694</v>
      </c>
      <c r="N11" s="4">
        <v>883</v>
      </c>
      <c r="O11" s="4">
        <v>844</v>
      </c>
      <c r="P11" s="4">
        <v>544</v>
      </c>
      <c r="Q11" s="4">
        <v>10</v>
      </c>
      <c r="R11" s="4">
        <v>48</v>
      </c>
      <c r="S11" s="4"/>
      <c r="T11" s="4">
        <v>2663</v>
      </c>
      <c r="U11" s="4">
        <v>4449</v>
      </c>
      <c r="V11" s="4">
        <v>8920</v>
      </c>
      <c r="W11" s="17">
        <v>-5492</v>
      </c>
      <c r="X11" s="19"/>
    </row>
    <row r="12" spans="1:24" ht="15" thickBot="1" x14ac:dyDescent="0.35">
      <c r="A12" s="76" t="s">
        <v>59</v>
      </c>
      <c r="B12" s="5">
        <v>-1</v>
      </c>
      <c r="C12" s="6">
        <v>-17153</v>
      </c>
      <c r="D12" s="6">
        <v>-1</v>
      </c>
      <c r="E12" s="6">
        <v>-108</v>
      </c>
      <c r="F12" s="6">
        <v>-378</v>
      </c>
      <c r="G12" s="6">
        <v>-15</v>
      </c>
      <c r="H12" s="6">
        <v>-786</v>
      </c>
      <c r="I12" s="6">
        <v>-40</v>
      </c>
      <c r="J12" s="6">
        <v>-46</v>
      </c>
      <c r="K12" s="6"/>
      <c r="L12" s="6">
        <v>-3</v>
      </c>
      <c r="M12" s="6">
        <v>-179</v>
      </c>
      <c r="N12" s="6"/>
      <c r="O12" s="6">
        <v>-113</v>
      </c>
      <c r="P12" s="6"/>
      <c r="Q12" s="6"/>
      <c r="R12" s="6">
        <v>-6</v>
      </c>
      <c r="S12" s="6"/>
      <c r="T12" s="6">
        <v>-6</v>
      </c>
      <c r="U12" s="6">
        <v>4722</v>
      </c>
      <c r="V12" s="6">
        <v>8920</v>
      </c>
      <c r="W12" s="17">
        <v>-5193</v>
      </c>
      <c r="X12" s="19"/>
    </row>
    <row r="13" spans="1:24" ht="31.8" customHeight="1" thickBot="1" x14ac:dyDescent="0.35">
      <c r="A13" s="77" t="s">
        <v>60</v>
      </c>
      <c r="B13" s="63"/>
      <c r="C13" s="14">
        <v>-4089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-21</v>
      </c>
      <c r="N13" s="14"/>
      <c r="O13" s="14"/>
      <c r="P13" s="14"/>
      <c r="Q13" s="14"/>
      <c r="R13" s="14"/>
      <c r="S13" s="14"/>
      <c r="T13" s="14"/>
      <c r="U13" s="63">
        <v>1868</v>
      </c>
      <c r="V13" s="63">
        <v>25</v>
      </c>
      <c r="W13" s="17">
        <v>-2217</v>
      </c>
      <c r="X13" s="19"/>
    </row>
    <row r="14" spans="1:24" ht="15" thickBot="1" x14ac:dyDescent="0.35">
      <c r="A14" s="77" t="s">
        <v>61</v>
      </c>
      <c r="B14" s="63"/>
      <c r="C14" s="14">
        <v>-8539</v>
      </c>
      <c r="D14" s="14"/>
      <c r="E14" s="14">
        <v>-12</v>
      </c>
      <c r="F14" s="14">
        <v>-4</v>
      </c>
      <c r="G14" s="14"/>
      <c r="H14" s="14">
        <v>-118</v>
      </c>
      <c r="I14" s="14"/>
      <c r="J14" s="14">
        <v>-19</v>
      </c>
      <c r="K14" s="14"/>
      <c r="L14" s="14"/>
      <c r="M14" s="14">
        <v>-47</v>
      </c>
      <c r="N14" s="14"/>
      <c r="O14" s="14"/>
      <c r="P14" s="14"/>
      <c r="Q14" s="14"/>
      <c r="R14" s="14"/>
      <c r="S14" s="14"/>
      <c r="T14" s="14"/>
      <c r="U14" s="63">
        <v>2377</v>
      </c>
      <c r="V14" s="63">
        <v>4434</v>
      </c>
      <c r="W14" s="17">
        <v>-1928</v>
      </c>
      <c r="X14" s="19"/>
    </row>
    <row r="15" spans="1:24" ht="15" thickBot="1" x14ac:dyDescent="0.35">
      <c r="A15" s="77" t="s">
        <v>62</v>
      </c>
      <c r="B15" s="63"/>
      <c r="C15" s="14">
        <v>-1709</v>
      </c>
      <c r="D15" s="14"/>
      <c r="E15" s="14">
        <v>-15</v>
      </c>
      <c r="F15" s="14"/>
      <c r="G15" s="14">
        <v>-14</v>
      </c>
      <c r="H15" s="14">
        <v>-110</v>
      </c>
      <c r="I15" s="14">
        <v>-23</v>
      </c>
      <c r="J15" s="14"/>
      <c r="K15" s="14"/>
      <c r="L15" s="14"/>
      <c r="M15" s="14">
        <v>-59</v>
      </c>
      <c r="N15" s="14"/>
      <c r="O15" s="14">
        <v>-42</v>
      </c>
      <c r="P15" s="14"/>
      <c r="Q15" s="14"/>
      <c r="R15" s="14"/>
      <c r="S15" s="14"/>
      <c r="T15" s="14">
        <v>-6</v>
      </c>
      <c r="U15" s="63">
        <v>450</v>
      </c>
      <c r="V15" s="63">
        <v>1134</v>
      </c>
      <c r="W15" s="17">
        <v>-394</v>
      </c>
      <c r="X15" s="19"/>
    </row>
    <row r="16" spans="1:24" ht="15" thickBot="1" x14ac:dyDescent="0.35">
      <c r="A16" s="77" t="s">
        <v>63</v>
      </c>
      <c r="B16" s="63"/>
      <c r="C16" s="14">
        <v>-1534</v>
      </c>
      <c r="D16" s="14"/>
      <c r="E16" s="14">
        <v>-17</v>
      </c>
      <c r="F16" s="14">
        <v>-320</v>
      </c>
      <c r="G16" s="14"/>
      <c r="H16" s="14">
        <v>-295</v>
      </c>
      <c r="I16" s="14"/>
      <c r="J16" s="14">
        <v>-15</v>
      </c>
      <c r="K16" s="14"/>
      <c r="L16" s="14"/>
      <c r="M16" s="14">
        <v>-7</v>
      </c>
      <c r="N16" s="14"/>
      <c r="O16" s="14"/>
      <c r="P16" s="14"/>
      <c r="Q16" s="14"/>
      <c r="R16" s="14">
        <v>-1</v>
      </c>
      <c r="S16" s="14"/>
      <c r="T16" s="14"/>
      <c r="U16" s="14"/>
      <c r="V16" s="14">
        <v>1851</v>
      </c>
      <c r="W16" s="17">
        <v>-338</v>
      </c>
      <c r="X16" s="19"/>
    </row>
    <row r="17" spans="1:24" ht="18" customHeight="1" thickBot="1" x14ac:dyDescent="0.35">
      <c r="A17" s="77" t="s">
        <v>64</v>
      </c>
      <c r="B17" s="63">
        <v>-1</v>
      </c>
      <c r="C17" s="14">
        <v>-1234</v>
      </c>
      <c r="D17" s="14">
        <v>-1</v>
      </c>
      <c r="E17" s="14">
        <v>-64</v>
      </c>
      <c r="F17" s="14">
        <v>-54</v>
      </c>
      <c r="G17" s="14"/>
      <c r="H17" s="14">
        <v>-263</v>
      </c>
      <c r="I17" s="14">
        <v>-17</v>
      </c>
      <c r="J17" s="14">
        <v>-12</v>
      </c>
      <c r="K17" s="14"/>
      <c r="L17" s="14">
        <v>-3</v>
      </c>
      <c r="M17" s="14">
        <v>-45</v>
      </c>
      <c r="N17" s="14"/>
      <c r="O17" s="14">
        <v>-71</v>
      </c>
      <c r="P17" s="14"/>
      <c r="Q17" s="14"/>
      <c r="R17" s="14">
        <v>-5</v>
      </c>
      <c r="S17" s="14"/>
      <c r="T17" s="14"/>
      <c r="U17" s="14"/>
      <c r="V17" s="14">
        <v>1476</v>
      </c>
      <c r="W17" s="17">
        <v>-294</v>
      </c>
      <c r="X17" s="19"/>
    </row>
    <row r="18" spans="1:24" ht="15" thickBot="1" x14ac:dyDescent="0.35">
      <c r="A18" s="77" t="s">
        <v>65</v>
      </c>
      <c r="B18" s="63"/>
      <c r="C18" s="14">
        <v>-48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27</v>
      </c>
      <c r="V18" s="14"/>
      <c r="W18" s="17">
        <v>-22</v>
      </c>
      <c r="X18" s="19"/>
    </row>
    <row r="19" spans="1:24" ht="15" thickBot="1" x14ac:dyDescent="0.35">
      <c r="A19" s="78" t="s">
        <v>66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-273</v>
      </c>
      <c r="V19" s="5" t="s">
        <v>0</v>
      </c>
      <c r="W19" s="17">
        <v>-273</v>
      </c>
      <c r="X19" s="19"/>
    </row>
    <row r="20" spans="1:24" ht="15" thickBot="1" x14ac:dyDescent="0.35">
      <c r="A20" s="78" t="s">
        <v>67</v>
      </c>
      <c r="B20" s="5">
        <v>-25726</v>
      </c>
      <c r="C20" s="6">
        <v>-94</v>
      </c>
      <c r="D20" s="6"/>
      <c r="E20" s="6">
        <v>-559</v>
      </c>
      <c r="F20" s="6">
        <v>-507</v>
      </c>
      <c r="G20" s="6"/>
      <c r="H20" s="6">
        <v>490</v>
      </c>
      <c r="I20" s="6"/>
      <c r="J20" s="6">
        <v>533</v>
      </c>
      <c r="K20" s="6">
        <v>4969</v>
      </c>
      <c r="L20" s="6">
        <v>8878</v>
      </c>
      <c r="M20" s="6">
        <v>6873</v>
      </c>
      <c r="N20" s="6">
        <v>883</v>
      </c>
      <c r="O20" s="6">
        <v>957</v>
      </c>
      <c r="P20" s="6">
        <v>544</v>
      </c>
      <c r="Q20" s="6">
        <v>10</v>
      </c>
      <c r="R20" s="6">
        <v>54</v>
      </c>
      <c r="S20" s="6"/>
      <c r="T20" s="6">
        <v>2669</v>
      </c>
      <c r="U20" s="5"/>
      <c r="V20" s="5"/>
      <c r="W20" s="17">
        <v>-26</v>
      </c>
      <c r="X20" s="19"/>
    </row>
    <row r="21" spans="1:24" ht="15" thickBot="1" x14ac:dyDescent="0.35">
      <c r="A21" s="77" t="s">
        <v>68</v>
      </c>
      <c r="B21" s="63">
        <v>-25726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/>
      <c r="I21" s="63" t="s">
        <v>0</v>
      </c>
      <c r="J21" s="63" t="s">
        <v>0</v>
      </c>
      <c r="K21" s="63">
        <v>5094</v>
      </c>
      <c r="L21" s="63">
        <v>8861</v>
      </c>
      <c r="M21" s="63">
        <v>6873</v>
      </c>
      <c r="N21" s="63">
        <v>462</v>
      </c>
      <c r="O21" s="63">
        <v>957</v>
      </c>
      <c r="P21" s="63">
        <v>544</v>
      </c>
      <c r="Q21" s="63">
        <v>10</v>
      </c>
      <c r="R21" s="63">
        <v>54</v>
      </c>
      <c r="S21" s="63" t="s">
        <v>0</v>
      </c>
      <c r="T21" s="63">
        <v>2871</v>
      </c>
      <c r="U21" s="63" t="s">
        <v>0</v>
      </c>
      <c r="V21" s="63" t="s">
        <v>0</v>
      </c>
      <c r="W21" s="17"/>
      <c r="X21" s="19"/>
    </row>
    <row r="22" spans="1:24" ht="15" thickBot="1" x14ac:dyDescent="0.35">
      <c r="A22" s="77" t="s">
        <v>69</v>
      </c>
      <c r="B22" s="63" t="s">
        <v>0</v>
      </c>
      <c r="C22" s="63" t="s">
        <v>0</v>
      </c>
      <c r="D22" s="63" t="s">
        <v>0</v>
      </c>
      <c r="E22" s="63">
        <v>-559</v>
      </c>
      <c r="F22" s="63" t="s">
        <v>0</v>
      </c>
      <c r="G22" s="63" t="s">
        <v>0</v>
      </c>
      <c r="H22" s="63" t="s">
        <v>0</v>
      </c>
      <c r="I22" s="63" t="s">
        <v>0</v>
      </c>
      <c r="J22" s="63">
        <v>533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-26</v>
      </c>
      <c r="X22" s="19"/>
    </row>
    <row r="23" spans="1:24" ht="15" thickBot="1" x14ac:dyDescent="0.35">
      <c r="A23" s="77" t="s">
        <v>70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-507</v>
      </c>
      <c r="G23" s="63" t="s">
        <v>0</v>
      </c>
      <c r="H23" s="63">
        <v>507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/>
      <c r="X23" s="19"/>
    </row>
    <row r="24" spans="1:24" ht="15" thickBot="1" x14ac:dyDescent="0.35">
      <c r="A24" s="77" t="s">
        <v>71</v>
      </c>
      <c r="B24" s="63"/>
      <c r="C24" s="63">
        <v>-94</v>
      </c>
      <c r="D24" s="63"/>
      <c r="E24" s="63"/>
      <c r="F24" s="63"/>
      <c r="G24" s="63"/>
      <c r="H24" s="63">
        <v>-17</v>
      </c>
      <c r="I24" s="63"/>
      <c r="J24" s="63"/>
      <c r="K24" s="63">
        <v>-125</v>
      </c>
      <c r="L24" s="63">
        <v>17</v>
      </c>
      <c r="M24" s="63"/>
      <c r="N24" s="63">
        <v>421</v>
      </c>
      <c r="O24" s="63"/>
      <c r="P24" s="63"/>
      <c r="Q24" s="63"/>
      <c r="R24" s="63"/>
      <c r="S24" s="63"/>
      <c r="T24" s="63">
        <v>-202</v>
      </c>
      <c r="U24" s="63" t="s">
        <v>0</v>
      </c>
      <c r="V24" s="63" t="s">
        <v>0</v>
      </c>
      <c r="W24" s="17"/>
      <c r="X24" s="19"/>
    </row>
    <row r="25" spans="1:24" ht="15" thickBot="1" x14ac:dyDescent="0.35">
      <c r="A25" s="79" t="s">
        <v>72</v>
      </c>
      <c r="B25" s="7">
        <v>9</v>
      </c>
      <c r="C25" s="8">
        <v>1900</v>
      </c>
      <c r="D25" s="8">
        <v>37</v>
      </c>
      <c r="E25" s="8"/>
      <c r="F25" s="8">
        <v>3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2</v>
      </c>
      <c r="O25" s="8">
        <v>-90</v>
      </c>
      <c r="P25" s="8"/>
      <c r="Q25" s="8"/>
      <c r="R25" s="8">
        <v>9</v>
      </c>
      <c r="S25" s="8">
        <v>15</v>
      </c>
      <c r="T25" s="8">
        <v>2738</v>
      </c>
      <c r="U25" s="8" t="s">
        <v>0</v>
      </c>
      <c r="V25" s="8" t="s">
        <v>0</v>
      </c>
      <c r="W25" s="17">
        <v>4625</v>
      </c>
      <c r="X25" s="19"/>
    </row>
    <row r="26" spans="1:24" ht="42" thickBot="1" x14ac:dyDescent="0.35">
      <c r="A26" s="80" t="s">
        <v>73</v>
      </c>
      <c r="B26" s="64"/>
      <c r="C26" s="64">
        <v>1900</v>
      </c>
      <c r="D26" s="64">
        <v>6</v>
      </c>
      <c r="E26" s="64"/>
      <c r="F26" s="64"/>
      <c r="G26" s="64"/>
      <c r="H26" s="64"/>
      <c r="I26" s="64"/>
      <c r="J26" s="64"/>
      <c r="K26" s="64"/>
      <c r="L26" s="64"/>
      <c r="M26" s="64">
        <v>1</v>
      </c>
      <c r="N26" s="64">
        <v>2</v>
      </c>
      <c r="O26" s="64"/>
      <c r="P26" s="64"/>
      <c r="Q26" s="64"/>
      <c r="R26" s="64">
        <v>9</v>
      </c>
      <c r="S26" s="64">
        <v>11</v>
      </c>
      <c r="T26" s="64">
        <v>2724</v>
      </c>
      <c r="U26" s="64" t="s">
        <v>0</v>
      </c>
      <c r="V26" s="64" t="s">
        <v>0</v>
      </c>
      <c r="W26" s="17">
        <v>4653</v>
      </c>
      <c r="X26" s="19"/>
    </row>
    <row r="27" spans="1:24" ht="15" thickBot="1" x14ac:dyDescent="0.35">
      <c r="A27" s="81" t="s">
        <v>74</v>
      </c>
      <c r="B27" s="64">
        <v>9</v>
      </c>
      <c r="C27" s="64"/>
      <c r="D27" s="64">
        <v>31</v>
      </c>
      <c r="E27" s="64"/>
      <c r="F27" s="64">
        <v>3</v>
      </c>
      <c r="G27" s="64"/>
      <c r="H27" s="64"/>
      <c r="I27" s="64"/>
      <c r="J27" s="64"/>
      <c r="K27" s="64"/>
      <c r="L27" s="64">
        <v>1</v>
      </c>
      <c r="M27" s="64"/>
      <c r="N27" s="64"/>
      <c r="O27" s="64"/>
      <c r="P27" s="64"/>
      <c r="Q27" s="64"/>
      <c r="R27" s="64"/>
      <c r="S27" s="64">
        <v>4</v>
      </c>
      <c r="T27" s="64">
        <v>14</v>
      </c>
      <c r="U27" s="64" t="s">
        <v>0</v>
      </c>
      <c r="V27" s="64" t="s">
        <v>0</v>
      </c>
      <c r="W27" s="17">
        <v>62</v>
      </c>
      <c r="X27" s="19"/>
    </row>
    <row r="28" spans="1:24" ht="15" thickBot="1" x14ac:dyDescent="0.35">
      <c r="A28" s="82" t="s">
        <v>75</v>
      </c>
      <c r="B28" s="64" t="s">
        <v>0</v>
      </c>
      <c r="C28" s="64" t="s">
        <v>0</v>
      </c>
      <c r="D28" s="64" t="s">
        <v>0</v>
      </c>
      <c r="E28" s="64" t="s">
        <v>0</v>
      </c>
      <c r="F28" s="64" t="s">
        <v>0</v>
      </c>
      <c r="G28" s="64" t="s">
        <v>0</v>
      </c>
      <c r="H28" s="64" t="s">
        <v>0</v>
      </c>
      <c r="I28" s="64" t="s">
        <v>0</v>
      </c>
      <c r="J28" s="64" t="s">
        <v>0</v>
      </c>
      <c r="K28" s="64" t="s">
        <v>0</v>
      </c>
      <c r="L28" s="64" t="s">
        <v>0</v>
      </c>
      <c r="M28" s="64" t="s">
        <v>0</v>
      </c>
      <c r="N28" s="64" t="s">
        <v>0</v>
      </c>
      <c r="O28" s="64">
        <v>-90</v>
      </c>
      <c r="P28" s="64" t="s">
        <v>0</v>
      </c>
      <c r="Q28" s="64" t="s">
        <v>0</v>
      </c>
      <c r="R28" s="64" t="s">
        <v>0</v>
      </c>
      <c r="S28" s="64" t="s">
        <v>0</v>
      </c>
      <c r="T28" s="64" t="s">
        <v>0</v>
      </c>
      <c r="U28" s="64" t="s">
        <v>0</v>
      </c>
      <c r="V28" s="64" t="s">
        <v>0</v>
      </c>
      <c r="W28" s="17">
        <v>-90</v>
      </c>
      <c r="X28" s="19"/>
    </row>
    <row r="29" spans="1:24" ht="15" thickBot="1" x14ac:dyDescent="0.35">
      <c r="A29" s="83" t="s">
        <v>76</v>
      </c>
      <c r="B29" s="65">
        <v>392</v>
      </c>
      <c r="C29" s="65">
        <v>60</v>
      </c>
      <c r="D29" s="65"/>
      <c r="E29" s="65">
        <v>35</v>
      </c>
      <c r="F29" s="65">
        <v>3</v>
      </c>
      <c r="G29" s="65"/>
      <c r="H29" s="65"/>
      <c r="I29" s="65"/>
      <c r="J29" s="65"/>
      <c r="K29" s="65"/>
      <c r="L29" s="65"/>
      <c r="M29" s="65">
        <v>1</v>
      </c>
      <c r="N29" s="65"/>
      <c r="O29" s="65">
        <v>11</v>
      </c>
      <c r="P29" s="65"/>
      <c r="Q29" s="65"/>
      <c r="R29" s="65"/>
      <c r="S29" s="65"/>
      <c r="T29" s="65"/>
      <c r="U29" s="65">
        <v>349</v>
      </c>
      <c r="V29" s="65">
        <v>661</v>
      </c>
      <c r="W29" s="17">
        <v>1512</v>
      </c>
      <c r="X29" s="19"/>
    </row>
    <row r="30" spans="1:24" ht="15" thickBot="1" x14ac:dyDescent="0.35">
      <c r="A30" s="84" t="s">
        <v>77</v>
      </c>
      <c r="B30" s="9"/>
      <c r="C30" s="9">
        <v>4627</v>
      </c>
      <c r="D30" s="9">
        <v>483</v>
      </c>
      <c r="E30" s="9">
        <v>40</v>
      </c>
      <c r="F30" s="9">
        <v>830</v>
      </c>
      <c r="G30" s="9">
        <v>2</v>
      </c>
      <c r="H30" s="9">
        <v>135</v>
      </c>
      <c r="I30" s="9">
        <v>5</v>
      </c>
      <c r="J30" s="9">
        <v>387</v>
      </c>
      <c r="K30" s="9">
        <v>1786</v>
      </c>
      <c r="L30" s="9">
        <v>4403</v>
      </c>
      <c r="M30" s="9">
        <v>320</v>
      </c>
      <c r="N30" s="9">
        <v>217</v>
      </c>
      <c r="O30" s="9">
        <v>923</v>
      </c>
      <c r="P30" s="9">
        <v>237</v>
      </c>
      <c r="Q30" s="9">
        <v>2</v>
      </c>
      <c r="R30" s="9">
        <v>35</v>
      </c>
      <c r="S30" s="9">
        <v>41</v>
      </c>
      <c r="T30" s="9"/>
      <c r="U30" s="9">
        <v>4045</v>
      </c>
      <c r="V30" s="9">
        <v>8259</v>
      </c>
      <c r="W30" s="17">
        <v>26777</v>
      </c>
      <c r="X30" s="19"/>
    </row>
    <row r="31" spans="1:24" ht="15" thickBot="1" x14ac:dyDescent="0.35">
      <c r="A31" s="85" t="s">
        <v>78</v>
      </c>
      <c r="B31" s="10"/>
      <c r="C31" s="11">
        <v>1556</v>
      </c>
      <c r="D31" s="11">
        <v>474</v>
      </c>
      <c r="E31" s="11">
        <v>40</v>
      </c>
      <c r="F31" s="11">
        <v>33</v>
      </c>
      <c r="G31" s="11">
        <v>2</v>
      </c>
      <c r="H31" s="11">
        <v>75</v>
      </c>
      <c r="I31" s="11">
        <v>5</v>
      </c>
      <c r="J31" s="11">
        <v>162</v>
      </c>
      <c r="K31" s="11">
        <v>4</v>
      </c>
      <c r="L31" s="11">
        <v>154</v>
      </c>
      <c r="M31" s="11">
        <v>305</v>
      </c>
      <c r="N31" s="11">
        <v>3</v>
      </c>
      <c r="O31" s="11">
        <v>923</v>
      </c>
      <c r="P31" s="11"/>
      <c r="Q31" s="11">
        <v>1</v>
      </c>
      <c r="R31" s="11">
        <v>7</v>
      </c>
      <c r="S31" s="11">
        <v>41</v>
      </c>
      <c r="T31" s="11"/>
      <c r="U31" s="11">
        <v>1965</v>
      </c>
      <c r="V31" s="11">
        <v>3039</v>
      </c>
      <c r="W31" s="17">
        <v>8789</v>
      </c>
      <c r="X31" s="19"/>
    </row>
    <row r="32" spans="1:24" ht="15" thickBot="1" x14ac:dyDescent="0.35">
      <c r="A32" s="86" t="s">
        <v>79</v>
      </c>
      <c r="B32" s="12"/>
      <c r="C32" s="12">
        <v>18</v>
      </c>
      <c r="D32" s="12"/>
      <c r="E32" s="12"/>
      <c r="F32" s="12"/>
      <c r="G32" s="12"/>
      <c r="H32" s="12"/>
      <c r="I32" s="12"/>
      <c r="J32" s="12"/>
      <c r="K32" s="12"/>
      <c r="L32" s="12">
        <v>20</v>
      </c>
      <c r="M32" s="12"/>
      <c r="N32" s="12"/>
      <c r="O32" s="12"/>
      <c r="P32" s="12"/>
      <c r="Q32" s="12"/>
      <c r="R32" s="12"/>
      <c r="S32" s="12"/>
      <c r="T32" s="12"/>
      <c r="U32" s="12">
        <v>64</v>
      </c>
      <c r="V32" s="12">
        <v>62</v>
      </c>
      <c r="W32" s="17">
        <v>164</v>
      </c>
      <c r="X32" s="19"/>
    </row>
    <row r="33" spans="1:24" ht="15" thickBot="1" x14ac:dyDescent="0.35">
      <c r="A33" s="86" t="s">
        <v>80</v>
      </c>
      <c r="B33" s="12"/>
      <c r="C33" s="13">
        <v>1524</v>
      </c>
      <c r="D33" s="13">
        <v>474</v>
      </c>
      <c r="E33" s="13">
        <v>33</v>
      </c>
      <c r="F33" s="13">
        <v>17</v>
      </c>
      <c r="G33" s="13">
        <v>2</v>
      </c>
      <c r="H33" s="13">
        <v>73</v>
      </c>
      <c r="I33" s="13">
        <v>5</v>
      </c>
      <c r="J33" s="13">
        <v>161</v>
      </c>
      <c r="K33" s="13">
        <v>1</v>
      </c>
      <c r="L33" s="13">
        <v>106</v>
      </c>
      <c r="M33" s="13">
        <v>305</v>
      </c>
      <c r="N33" s="13">
        <v>3</v>
      </c>
      <c r="O33" s="13">
        <v>923</v>
      </c>
      <c r="P33" s="13"/>
      <c r="Q33" s="13">
        <v>1</v>
      </c>
      <c r="R33" s="13">
        <v>6</v>
      </c>
      <c r="S33" s="13">
        <v>41</v>
      </c>
      <c r="T33" s="13"/>
      <c r="U33" s="13">
        <v>1780</v>
      </c>
      <c r="V33" s="13">
        <v>2878</v>
      </c>
      <c r="W33" s="17">
        <v>8333</v>
      </c>
      <c r="X33" s="19"/>
    </row>
    <row r="34" spans="1:24" ht="42.6" thickBot="1" x14ac:dyDescent="0.35">
      <c r="A34" s="87" t="s">
        <v>81</v>
      </c>
      <c r="B34" s="12"/>
      <c r="C34" s="12">
        <v>140</v>
      </c>
      <c r="D34" s="12"/>
      <c r="E34" s="12"/>
      <c r="F34" s="12">
        <v>8</v>
      </c>
      <c r="G34" s="12"/>
      <c r="H34" s="12">
        <v>3</v>
      </c>
      <c r="I34" s="12"/>
      <c r="J34" s="12">
        <v>1</v>
      </c>
      <c r="K34" s="12">
        <v>1</v>
      </c>
      <c r="L34" s="12">
        <v>49</v>
      </c>
      <c r="M34" s="12"/>
      <c r="N34" s="12">
        <v>3</v>
      </c>
      <c r="O34" s="12"/>
      <c r="P34" s="12"/>
      <c r="Q34" s="12">
        <v>1</v>
      </c>
      <c r="R34" s="12">
        <v>2</v>
      </c>
      <c r="S34" s="12"/>
      <c r="T34" s="12"/>
      <c r="U34" s="12">
        <v>204</v>
      </c>
      <c r="V34" s="12">
        <v>625</v>
      </c>
      <c r="W34" s="17">
        <v>1037</v>
      </c>
      <c r="X34" s="19"/>
    </row>
    <row r="35" spans="1:24" ht="42.6" thickBot="1" x14ac:dyDescent="0.35">
      <c r="A35" s="87" t="s">
        <v>82</v>
      </c>
      <c r="B35" s="12"/>
      <c r="C35" s="12">
        <v>8</v>
      </c>
      <c r="D35" s="12"/>
      <c r="E35" s="12"/>
      <c r="F35" s="12"/>
      <c r="G35" s="12"/>
      <c r="H35" s="12"/>
      <c r="I35" s="12"/>
      <c r="J35" s="12"/>
      <c r="K35" s="12"/>
      <c r="L35" s="12">
        <v>6</v>
      </c>
      <c r="M35" s="12"/>
      <c r="N35" s="12"/>
      <c r="O35" s="12"/>
      <c r="P35" s="12"/>
      <c r="Q35" s="12"/>
      <c r="R35" s="12"/>
      <c r="S35" s="12"/>
      <c r="T35" s="12"/>
      <c r="U35" s="12">
        <v>45</v>
      </c>
      <c r="V35" s="12">
        <v>80</v>
      </c>
      <c r="W35" s="17">
        <v>139</v>
      </c>
      <c r="X35" s="19"/>
    </row>
    <row r="36" spans="1:24" ht="42.6" thickBot="1" x14ac:dyDescent="0.35">
      <c r="A36" s="87" t="s">
        <v>83</v>
      </c>
      <c r="B36" s="12"/>
      <c r="C36" s="12">
        <v>32</v>
      </c>
      <c r="D36" s="12"/>
      <c r="E36" s="12"/>
      <c r="F36" s="12">
        <v>1</v>
      </c>
      <c r="G36" s="12"/>
      <c r="H36" s="12">
        <v>57</v>
      </c>
      <c r="I36" s="12"/>
      <c r="J36" s="12"/>
      <c r="K36" s="12"/>
      <c r="L36" s="12">
        <v>7</v>
      </c>
      <c r="M36" s="12"/>
      <c r="N36" s="12"/>
      <c r="O36" s="12"/>
      <c r="P36" s="12"/>
      <c r="Q36" s="12"/>
      <c r="R36" s="12"/>
      <c r="S36" s="12"/>
      <c r="T36" s="12"/>
      <c r="U36" s="12">
        <v>131</v>
      </c>
      <c r="V36" s="12">
        <v>270</v>
      </c>
      <c r="W36" s="17">
        <v>498</v>
      </c>
      <c r="X36" s="19"/>
    </row>
    <row r="37" spans="1:24" ht="28.8" thickBot="1" x14ac:dyDescent="0.35">
      <c r="A37" s="87" t="s">
        <v>84</v>
      </c>
      <c r="B37" s="12"/>
      <c r="C37" s="12">
        <v>268</v>
      </c>
      <c r="D37" s="12"/>
      <c r="E37" s="12">
        <v>14</v>
      </c>
      <c r="F37" s="12"/>
      <c r="G37" s="12"/>
      <c r="H37" s="12"/>
      <c r="I37" s="12"/>
      <c r="J37" s="12"/>
      <c r="K37" s="12"/>
      <c r="L37" s="12">
        <v>6</v>
      </c>
      <c r="M37" s="12">
        <v>302</v>
      </c>
      <c r="N37" s="12"/>
      <c r="O37" s="12">
        <v>923</v>
      </c>
      <c r="P37" s="12"/>
      <c r="Q37" s="12"/>
      <c r="R37" s="12">
        <v>2</v>
      </c>
      <c r="S37" s="12"/>
      <c r="T37" s="12"/>
      <c r="U37" s="12">
        <v>237</v>
      </c>
      <c r="V37" s="12">
        <v>710</v>
      </c>
      <c r="W37" s="17">
        <v>2462</v>
      </c>
      <c r="X37" s="19"/>
    </row>
    <row r="38" spans="1:24" ht="28.8" thickBot="1" x14ac:dyDescent="0.35">
      <c r="A38" s="87" t="s">
        <v>85</v>
      </c>
      <c r="B38" s="12"/>
      <c r="C38" s="12">
        <v>258</v>
      </c>
      <c r="D38" s="12"/>
      <c r="E38" s="12">
        <v>0</v>
      </c>
      <c r="F38" s="12"/>
      <c r="G38" s="12">
        <v>2</v>
      </c>
      <c r="H38" s="12">
        <v>1</v>
      </c>
      <c r="I38" s="12"/>
      <c r="J38" s="12"/>
      <c r="K38" s="12"/>
      <c r="L38" s="12">
        <v>6</v>
      </c>
      <c r="M38" s="12">
        <v>3</v>
      </c>
      <c r="N38" s="12"/>
      <c r="O38" s="12"/>
      <c r="P38" s="12"/>
      <c r="Q38" s="12"/>
      <c r="R38" s="12"/>
      <c r="S38" s="12"/>
      <c r="T38" s="12"/>
      <c r="U38" s="12">
        <v>446</v>
      </c>
      <c r="V38" s="12">
        <v>758</v>
      </c>
      <c r="W38" s="17">
        <v>1474</v>
      </c>
      <c r="X38" s="19"/>
    </row>
    <row r="39" spans="1:24" ht="42.6" thickBot="1" x14ac:dyDescent="0.35">
      <c r="A39" s="87" t="s">
        <v>86</v>
      </c>
      <c r="B39" s="12"/>
      <c r="C39" s="12">
        <v>504</v>
      </c>
      <c r="D39" s="12">
        <v>474</v>
      </c>
      <c r="E39" s="12">
        <v>19</v>
      </c>
      <c r="F39" s="12">
        <v>3</v>
      </c>
      <c r="G39" s="12"/>
      <c r="H39" s="12">
        <v>2</v>
      </c>
      <c r="I39" s="12">
        <v>5</v>
      </c>
      <c r="J39" s="12">
        <v>157</v>
      </c>
      <c r="K39" s="12"/>
      <c r="L39" s="12">
        <v>10</v>
      </c>
      <c r="M39" s="12"/>
      <c r="N39" s="12"/>
      <c r="O39" s="12"/>
      <c r="P39" s="12"/>
      <c r="Q39" s="12"/>
      <c r="R39" s="12"/>
      <c r="S39" s="12">
        <v>15</v>
      </c>
      <c r="T39" s="12"/>
      <c r="U39" s="12">
        <v>199</v>
      </c>
      <c r="V39" s="12">
        <v>149</v>
      </c>
      <c r="W39" s="17">
        <v>1537</v>
      </c>
      <c r="X39" s="19"/>
    </row>
    <row r="40" spans="1:24" ht="56.4" thickBot="1" x14ac:dyDescent="0.35">
      <c r="A40" s="87" t="s">
        <v>87</v>
      </c>
      <c r="B40" s="12"/>
      <c r="C40" s="12">
        <v>204</v>
      </c>
      <c r="D40" s="12"/>
      <c r="E40" s="12"/>
      <c r="F40" s="12"/>
      <c r="G40" s="12"/>
      <c r="H40" s="12">
        <v>1</v>
      </c>
      <c r="I40" s="12"/>
      <c r="J40" s="12">
        <v>1</v>
      </c>
      <c r="K40" s="12"/>
      <c r="L40" s="12">
        <v>6</v>
      </c>
      <c r="M40" s="12"/>
      <c r="N40" s="12"/>
      <c r="O40" s="12"/>
      <c r="P40" s="12"/>
      <c r="Q40" s="12"/>
      <c r="R40" s="12">
        <v>2</v>
      </c>
      <c r="S40" s="12">
        <v>10</v>
      </c>
      <c r="T40" s="12"/>
      <c r="U40" s="12">
        <v>274</v>
      </c>
      <c r="V40" s="12">
        <v>32</v>
      </c>
      <c r="W40" s="17">
        <v>530</v>
      </c>
      <c r="X40" s="19"/>
    </row>
    <row r="41" spans="1:24" ht="42.6" thickBot="1" x14ac:dyDescent="0.35">
      <c r="A41" s="87" t="s">
        <v>88</v>
      </c>
      <c r="B41" s="12"/>
      <c r="C41" s="12">
        <v>64</v>
      </c>
      <c r="D41" s="12"/>
      <c r="E41" s="12"/>
      <c r="F41" s="12">
        <v>2</v>
      </c>
      <c r="G41" s="12"/>
      <c r="H41" s="12">
        <v>1</v>
      </c>
      <c r="I41" s="12"/>
      <c r="J41" s="12">
        <v>1</v>
      </c>
      <c r="K41" s="12"/>
      <c r="L41" s="12">
        <v>9</v>
      </c>
      <c r="M41" s="12"/>
      <c r="N41" s="12"/>
      <c r="O41" s="12"/>
      <c r="P41" s="12"/>
      <c r="Q41" s="12"/>
      <c r="R41" s="12"/>
      <c r="S41" s="12">
        <v>11</v>
      </c>
      <c r="T41" s="12"/>
      <c r="U41" s="12">
        <v>114</v>
      </c>
      <c r="V41" s="12">
        <v>92</v>
      </c>
      <c r="W41" s="17">
        <v>294</v>
      </c>
      <c r="X41" s="19"/>
    </row>
    <row r="42" spans="1:24" ht="28.8" thickBot="1" x14ac:dyDescent="0.35">
      <c r="A42" s="87" t="s">
        <v>89</v>
      </c>
      <c r="B42" s="12"/>
      <c r="C42" s="12">
        <v>30</v>
      </c>
      <c r="D42" s="12"/>
      <c r="E42" s="12"/>
      <c r="F42" s="12">
        <v>1</v>
      </c>
      <c r="G42" s="12"/>
      <c r="H42" s="12"/>
      <c r="I42" s="12"/>
      <c r="J42" s="12"/>
      <c r="K42" s="12"/>
      <c r="L42" s="12">
        <v>6</v>
      </c>
      <c r="M42" s="12"/>
      <c r="N42" s="12"/>
      <c r="O42" s="12"/>
      <c r="P42" s="12"/>
      <c r="Q42" s="12"/>
      <c r="R42" s="12"/>
      <c r="S42" s="12">
        <v>5</v>
      </c>
      <c r="T42" s="12"/>
      <c r="U42" s="12">
        <v>53</v>
      </c>
      <c r="V42" s="12">
        <v>63</v>
      </c>
      <c r="W42" s="17">
        <v>158</v>
      </c>
      <c r="X42" s="19"/>
    </row>
    <row r="43" spans="1:24" ht="28.8" thickBot="1" x14ac:dyDescent="0.35">
      <c r="A43" s="87" t="s">
        <v>90</v>
      </c>
      <c r="B43" s="12"/>
      <c r="C43" s="12">
        <v>16</v>
      </c>
      <c r="D43" s="12"/>
      <c r="E43" s="12"/>
      <c r="F43" s="12">
        <v>2</v>
      </c>
      <c r="G43" s="12"/>
      <c r="H43" s="12">
        <v>8</v>
      </c>
      <c r="I43" s="12"/>
      <c r="J43" s="12">
        <v>1</v>
      </c>
      <c r="K43" s="12"/>
      <c r="L43" s="12">
        <v>1</v>
      </c>
      <c r="M43" s="12"/>
      <c r="N43" s="12"/>
      <c r="O43" s="12"/>
      <c r="P43" s="12"/>
      <c r="Q43" s="12"/>
      <c r="R43" s="12"/>
      <c r="S43" s="12"/>
      <c r="T43" s="12"/>
      <c r="U43" s="12">
        <v>77</v>
      </c>
      <c r="V43" s="12">
        <v>99</v>
      </c>
      <c r="W43" s="17">
        <v>204</v>
      </c>
      <c r="X43" s="19"/>
    </row>
    <row r="44" spans="1:24" ht="28.8" thickBot="1" x14ac:dyDescent="0.35">
      <c r="A44" s="86" t="s">
        <v>91</v>
      </c>
      <c r="B44" s="12"/>
      <c r="C44" s="12">
        <v>14</v>
      </c>
      <c r="D44" s="12"/>
      <c r="E44" s="12">
        <v>7</v>
      </c>
      <c r="F44" s="12">
        <v>16</v>
      </c>
      <c r="G44" s="12"/>
      <c r="H44" s="12">
        <v>2</v>
      </c>
      <c r="I44" s="12"/>
      <c r="J44" s="12">
        <v>1</v>
      </c>
      <c r="K44" s="12">
        <v>3</v>
      </c>
      <c r="L44" s="12">
        <v>28</v>
      </c>
      <c r="M44" s="12"/>
      <c r="N44" s="12"/>
      <c r="O44" s="12"/>
      <c r="P44" s="12"/>
      <c r="Q44" s="12"/>
      <c r="R44" s="12">
        <v>1</v>
      </c>
      <c r="S44" s="12"/>
      <c r="T44" s="12"/>
      <c r="U44" s="12">
        <v>121</v>
      </c>
      <c r="V44" s="12">
        <v>99</v>
      </c>
      <c r="W44" s="17">
        <v>292</v>
      </c>
      <c r="X44" s="19"/>
    </row>
    <row r="45" spans="1:24" ht="15" thickBot="1" x14ac:dyDescent="0.35">
      <c r="A45" s="88" t="s">
        <v>92</v>
      </c>
      <c r="B45" s="10"/>
      <c r="C45" s="10">
        <v>25</v>
      </c>
      <c r="D45" s="10"/>
      <c r="E45" s="10"/>
      <c r="F45" s="10">
        <v>12</v>
      </c>
      <c r="G45" s="10"/>
      <c r="H45" s="10">
        <v>4</v>
      </c>
      <c r="I45" s="10"/>
      <c r="J45" s="10">
        <v>1</v>
      </c>
      <c r="K45" s="10">
        <v>6</v>
      </c>
      <c r="L45" s="10">
        <v>109</v>
      </c>
      <c r="M45" s="10">
        <v>12</v>
      </c>
      <c r="N45" s="10">
        <v>2</v>
      </c>
      <c r="O45" s="10"/>
      <c r="P45" s="10"/>
      <c r="Q45" s="10"/>
      <c r="R45" s="10">
        <v>17</v>
      </c>
      <c r="S45" s="10"/>
      <c r="T45" s="10"/>
      <c r="U45" s="10">
        <v>31</v>
      </c>
      <c r="V45" s="10">
        <v>39</v>
      </c>
      <c r="W45" s="17">
        <v>258</v>
      </c>
      <c r="X45" s="19"/>
    </row>
    <row r="46" spans="1:24" ht="15" thickBot="1" x14ac:dyDescent="0.35">
      <c r="A46" s="85" t="s">
        <v>93</v>
      </c>
      <c r="B46" s="10"/>
      <c r="C46" s="10">
        <v>160</v>
      </c>
      <c r="D46" s="10"/>
      <c r="E46" s="10"/>
      <c r="F46" s="10">
        <v>67</v>
      </c>
      <c r="G46" s="10"/>
      <c r="H46" s="10">
        <v>21</v>
      </c>
      <c r="I46" s="10"/>
      <c r="J46" s="10">
        <v>3</v>
      </c>
      <c r="K46" s="10">
        <v>9</v>
      </c>
      <c r="L46" s="10">
        <v>932</v>
      </c>
      <c r="M46" s="10">
        <v>3</v>
      </c>
      <c r="N46" s="10"/>
      <c r="O46" s="10"/>
      <c r="P46" s="10"/>
      <c r="Q46" s="10">
        <v>1</v>
      </c>
      <c r="R46" s="10">
        <v>7</v>
      </c>
      <c r="S46" s="10"/>
      <c r="T46" s="10"/>
      <c r="U46" s="10">
        <v>195</v>
      </c>
      <c r="V46" s="10">
        <v>252</v>
      </c>
      <c r="W46" s="17">
        <v>1650</v>
      </c>
      <c r="X46" s="19"/>
    </row>
    <row r="47" spans="1:24" ht="15" thickBot="1" x14ac:dyDescent="0.35">
      <c r="A47" s="89" t="s">
        <v>49</v>
      </c>
      <c r="B47" s="10"/>
      <c r="C47" s="10">
        <v>618</v>
      </c>
      <c r="D47" s="11">
        <v>7</v>
      </c>
      <c r="E47" s="11"/>
      <c r="F47" s="11"/>
      <c r="G47" s="11"/>
      <c r="H47" s="11"/>
      <c r="I47" s="11"/>
      <c r="J47" s="11">
        <v>2</v>
      </c>
      <c r="K47" s="11">
        <v>1757</v>
      </c>
      <c r="L47" s="11">
        <v>3162</v>
      </c>
      <c r="M47" s="11"/>
      <c r="N47" s="11">
        <v>132</v>
      </c>
      <c r="O47" s="11"/>
      <c r="P47" s="11">
        <v>237</v>
      </c>
      <c r="Q47" s="11"/>
      <c r="R47" s="11"/>
      <c r="S47" s="11"/>
      <c r="T47" s="11"/>
      <c r="U47" s="11">
        <v>162</v>
      </c>
      <c r="V47" s="11" t="s">
        <v>0</v>
      </c>
      <c r="W47" s="17">
        <v>6077</v>
      </c>
      <c r="X47" s="19"/>
    </row>
    <row r="48" spans="1:24" ht="15" thickBot="1" x14ac:dyDescent="0.35">
      <c r="A48" s="90" t="s">
        <v>94</v>
      </c>
      <c r="B48" s="12"/>
      <c r="C48" s="12">
        <v>8</v>
      </c>
      <c r="D48" s="12"/>
      <c r="E48" s="12"/>
      <c r="F48" s="12"/>
      <c r="G48" s="12"/>
      <c r="H48" s="12"/>
      <c r="I48" s="12"/>
      <c r="J48" s="12"/>
      <c r="K48" s="12">
        <v>1757</v>
      </c>
      <c r="L48" s="12">
        <v>2896</v>
      </c>
      <c r="M48" s="12"/>
      <c r="N48" s="12">
        <v>132</v>
      </c>
      <c r="O48" s="12"/>
      <c r="P48" s="12"/>
      <c r="Q48" s="12"/>
      <c r="R48" s="12"/>
      <c r="S48" s="12"/>
      <c r="T48" s="12"/>
      <c r="U48" s="12"/>
      <c r="V48" s="12" t="s">
        <v>0</v>
      </c>
      <c r="W48" s="17">
        <v>4793</v>
      </c>
      <c r="X48" s="19"/>
    </row>
    <row r="49" spans="1:25" ht="15" thickBot="1" x14ac:dyDescent="0.35">
      <c r="A49" s="91" t="s">
        <v>95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1305</v>
      </c>
      <c r="L49" s="12">
        <v>1040</v>
      </c>
      <c r="M49" s="12"/>
      <c r="N49" s="12">
        <v>89</v>
      </c>
      <c r="O49" s="12"/>
      <c r="P49" s="12"/>
      <c r="Q49" s="12"/>
      <c r="R49" s="12"/>
      <c r="S49" s="12"/>
      <c r="T49" s="12"/>
      <c r="U49" s="12"/>
      <c r="V49" s="12" t="s">
        <v>0</v>
      </c>
      <c r="W49" s="17">
        <v>2434</v>
      </c>
      <c r="X49" s="19"/>
    </row>
    <row r="50" spans="1:25" ht="15" thickBot="1" x14ac:dyDescent="0.35">
      <c r="A50" s="90" t="s">
        <v>96</v>
      </c>
      <c r="B50" s="12"/>
      <c r="C50" s="12"/>
      <c r="D50" s="12">
        <v>7</v>
      </c>
      <c r="E50" s="12"/>
      <c r="F50" s="12"/>
      <c r="G50" s="12"/>
      <c r="H50" s="12"/>
      <c r="I50" s="12"/>
      <c r="J50" s="12">
        <v>2</v>
      </c>
      <c r="K50" s="12"/>
      <c r="L50" s="12">
        <v>265</v>
      </c>
      <c r="M50" s="12"/>
      <c r="N50" s="12"/>
      <c r="O50" s="12"/>
      <c r="P50" s="12"/>
      <c r="Q50" s="12"/>
      <c r="R50" s="12"/>
      <c r="S50" s="12"/>
      <c r="T50" s="12"/>
      <c r="U50" s="12">
        <v>76</v>
      </c>
      <c r="V50" s="12" t="s">
        <v>0</v>
      </c>
      <c r="W50" s="17">
        <v>350</v>
      </c>
      <c r="X50" s="19"/>
    </row>
    <row r="51" spans="1:25" ht="15" thickBot="1" x14ac:dyDescent="0.35">
      <c r="A51" s="90" t="s">
        <v>97</v>
      </c>
      <c r="B51" s="12"/>
      <c r="C51" s="12">
        <v>610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55</v>
      </c>
      <c r="V51" s="12" t="s">
        <v>0</v>
      </c>
      <c r="W51" s="17">
        <v>665</v>
      </c>
      <c r="X51" s="19"/>
    </row>
    <row r="52" spans="1:25" ht="15" thickBot="1" x14ac:dyDescent="0.35">
      <c r="A52" s="90" t="s">
        <v>98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237</v>
      </c>
      <c r="Q52" s="12"/>
      <c r="R52" s="12"/>
      <c r="S52" s="12"/>
      <c r="T52" s="12"/>
      <c r="U52" s="12">
        <v>31</v>
      </c>
      <c r="V52" s="12" t="s">
        <v>0</v>
      </c>
      <c r="W52" s="17">
        <v>269</v>
      </c>
      <c r="X52" s="19"/>
    </row>
    <row r="53" spans="1:25" ht="15" thickBot="1" x14ac:dyDescent="0.35">
      <c r="A53" s="89" t="s">
        <v>99</v>
      </c>
      <c r="B53" s="10"/>
      <c r="C53" s="10">
        <v>36</v>
      </c>
      <c r="D53" s="10">
        <v>1</v>
      </c>
      <c r="E53" s="10"/>
      <c r="F53" s="10">
        <v>65</v>
      </c>
      <c r="G53" s="10"/>
      <c r="H53" s="10">
        <v>8</v>
      </c>
      <c r="I53" s="10"/>
      <c r="J53" s="10">
        <v>33</v>
      </c>
      <c r="K53" s="10">
        <v>10</v>
      </c>
      <c r="L53" s="10">
        <v>46</v>
      </c>
      <c r="M53" s="10"/>
      <c r="N53" s="10"/>
      <c r="O53" s="10"/>
      <c r="P53" s="10"/>
      <c r="Q53" s="10"/>
      <c r="R53" s="10">
        <v>4</v>
      </c>
      <c r="S53" s="10"/>
      <c r="T53" s="10"/>
      <c r="U53" s="10">
        <v>884</v>
      </c>
      <c r="V53" s="10">
        <v>1585</v>
      </c>
      <c r="W53" s="17">
        <v>2672</v>
      </c>
      <c r="X53" s="19"/>
    </row>
    <row r="54" spans="1:25" ht="15" thickBot="1" x14ac:dyDescent="0.35">
      <c r="A54" s="89" t="s">
        <v>100</v>
      </c>
      <c r="B54" s="10"/>
      <c r="C54" s="10">
        <v>2232</v>
      </c>
      <c r="D54" s="10">
        <v>1</v>
      </c>
      <c r="E54" s="10"/>
      <c r="F54" s="10">
        <v>653</v>
      </c>
      <c r="G54" s="10"/>
      <c r="H54" s="10">
        <v>27</v>
      </c>
      <c r="I54" s="10"/>
      <c r="J54" s="10">
        <v>186</v>
      </c>
      <c r="K54" s="10"/>
      <c r="L54" s="10"/>
      <c r="M54" s="10"/>
      <c r="N54" s="10">
        <v>80</v>
      </c>
      <c r="O54" s="10"/>
      <c r="P54" s="10"/>
      <c r="Q54" s="10"/>
      <c r="R54" s="10"/>
      <c r="S54" s="10"/>
      <c r="T54" s="10"/>
      <c r="U54" s="10">
        <v>808</v>
      </c>
      <c r="V54" s="10">
        <v>3344</v>
      </c>
      <c r="W54" s="17">
        <v>7331</v>
      </c>
      <c r="X54" s="19"/>
    </row>
    <row r="55" spans="1:25" ht="15" thickBot="1" x14ac:dyDescent="0.35">
      <c r="A55" s="92" t="s">
        <v>101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8"/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Y57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61" sqref="A61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1.5546875" customWidth="1"/>
    <col min="24" max="24" width="14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52.2" customHeight="1" thickBot="1" x14ac:dyDescent="0.35">
      <c r="A3" s="164" t="s">
        <v>123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</row>
    <row r="4" spans="1:24" ht="41.4" x14ac:dyDescent="0.3">
      <c r="A4" s="70" t="s">
        <v>52</v>
      </c>
      <c r="B4" s="93" t="s">
        <v>102</v>
      </c>
      <c r="C4" s="94" t="s">
        <v>103</v>
      </c>
      <c r="D4" s="95" t="s">
        <v>104</v>
      </c>
      <c r="E4" s="94" t="s">
        <v>105</v>
      </c>
      <c r="F4" s="95" t="s">
        <v>106</v>
      </c>
      <c r="G4" s="95" t="s">
        <v>107</v>
      </c>
      <c r="H4" s="94" t="s">
        <v>108</v>
      </c>
      <c r="I4" s="94" t="s">
        <v>109</v>
      </c>
      <c r="J4" s="95" t="s">
        <v>110</v>
      </c>
      <c r="K4" s="95" t="s">
        <v>111</v>
      </c>
      <c r="L4" s="94" t="s">
        <v>112</v>
      </c>
      <c r="M4" s="94" t="s">
        <v>113</v>
      </c>
      <c r="N4" s="94" t="s">
        <v>114</v>
      </c>
      <c r="O4" s="94" t="s">
        <v>115</v>
      </c>
      <c r="P4" s="94" t="s">
        <v>116</v>
      </c>
      <c r="Q4" s="94" t="s">
        <v>117</v>
      </c>
      <c r="R4" s="94" t="s">
        <v>118</v>
      </c>
      <c r="S4" s="94" t="s">
        <v>119</v>
      </c>
      <c r="T4" s="94" t="s">
        <v>120</v>
      </c>
      <c r="U4" s="95" t="s">
        <v>18</v>
      </c>
      <c r="V4" s="94" t="s">
        <v>34</v>
      </c>
      <c r="W4" s="94" t="s">
        <v>121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53</v>
      </c>
      <c r="B6" s="62">
        <v>1672</v>
      </c>
      <c r="C6" s="62">
        <v>244</v>
      </c>
      <c r="D6" s="62"/>
      <c r="E6" s="62">
        <v>551</v>
      </c>
      <c r="F6" s="62">
        <v>1205</v>
      </c>
      <c r="G6" s="62">
        <v>12</v>
      </c>
      <c r="H6" s="62">
        <v>412</v>
      </c>
      <c r="I6" s="62">
        <v>32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47</v>
      </c>
      <c r="V6" s="62"/>
      <c r="W6" s="17">
        <v>4175</v>
      </c>
      <c r="X6" s="19"/>
    </row>
    <row r="7" spans="1:24" ht="15" thickBot="1" x14ac:dyDescent="0.35">
      <c r="A7" s="73" t="s">
        <v>54</v>
      </c>
      <c r="B7" s="62">
        <v>18267</v>
      </c>
      <c r="C7" s="62">
        <v>16366</v>
      </c>
      <c r="D7" s="62">
        <v>933</v>
      </c>
      <c r="E7" s="62"/>
      <c r="F7" s="62"/>
      <c r="G7" s="62" t="s">
        <v>0</v>
      </c>
      <c r="H7" s="62"/>
      <c r="I7" s="62"/>
      <c r="J7" s="62"/>
      <c r="K7" s="62">
        <v>21</v>
      </c>
      <c r="L7" s="62">
        <v>212</v>
      </c>
      <c r="M7" s="62"/>
      <c r="N7" s="62">
        <v>195</v>
      </c>
      <c r="O7" s="62" t="s">
        <v>0</v>
      </c>
      <c r="P7" s="62">
        <v>18</v>
      </c>
      <c r="Q7" s="62"/>
      <c r="R7" s="62"/>
      <c r="S7" s="62">
        <v>38</v>
      </c>
      <c r="T7" s="62">
        <v>982</v>
      </c>
      <c r="U7" s="62">
        <v>4</v>
      </c>
      <c r="V7" s="62" t="s">
        <v>0</v>
      </c>
      <c r="W7" s="17">
        <v>37036</v>
      </c>
      <c r="X7" s="19"/>
    </row>
    <row r="8" spans="1:24" ht="15" thickBot="1" x14ac:dyDescent="0.35">
      <c r="A8" s="73" t="s">
        <v>55</v>
      </c>
      <c r="B8" s="62">
        <v>1642</v>
      </c>
      <c r="C8" s="62"/>
      <c r="D8" s="62">
        <v>484</v>
      </c>
      <c r="E8" s="62"/>
      <c r="F8" s="62"/>
      <c r="G8" s="62" t="s">
        <v>0</v>
      </c>
      <c r="H8" s="62">
        <v>110</v>
      </c>
      <c r="I8" s="62"/>
      <c r="J8" s="62">
        <v>57</v>
      </c>
      <c r="K8" s="62">
        <v>2256</v>
      </c>
      <c r="L8" s="62">
        <v>3175</v>
      </c>
      <c r="M8" s="62">
        <v>4215</v>
      </c>
      <c r="N8" s="62">
        <v>662</v>
      </c>
      <c r="O8" s="62" t="s">
        <v>0</v>
      </c>
      <c r="P8" s="62">
        <v>216</v>
      </c>
      <c r="Q8" s="62"/>
      <c r="R8" s="62"/>
      <c r="S8" s="62"/>
      <c r="T8" s="62">
        <v>929</v>
      </c>
      <c r="U8" s="62">
        <v>90</v>
      </c>
      <c r="V8" s="62" t="s">
        <v>0</v>
      </c>
      <c r="W8" s="17">
        <v>13836</v>
      </c>
      <c r="X8" s="19"/>
    </row>
    <row r="9" spans="1:24" ht="15" thickBot="1" x14ac:dyDescent="0.35">
      <c r="A9" s="73" t="s">
        <v>56</v>
      </c>
      <c r="B9" s="62">
        <v>-7</v>
      </c>
      <c r="C9" s="62">
        <v>74</v>
      </c>
      <c r="D9" s="62">
        <v>-84</v>
      </c>
      <c r="E9" s="62">
        <v>-32</v>
      </c>
      <c r="F9" s="62"/>
      <c r="G9" s="62" t="s">
        <v>0</v>
      </c>
      <c r="H9" s="62"/>
      <c r="I9" s="62"/>
      <c r="J9" s="62">
        <v>-13</v>
      </c>
      <c r="K9" s="62">
        <v>7</v>
      </c>
      <c r="L9" s="62">
        <v>-167</v>
      </c>
      <c r="M9" s="62">
        <v>-246</v>
      </c>
      <c r="N9" s="62">
        <v>2</v>
      </c>
      <c r="O9" s="62" t="s">
        <v>0</v>
      </c>
      <c r="P9" s="62">
        <v>-17</v>
      </c>
      <c r="Q9" s="62">
        <v>-6</v>
      </c>
      <c r="R9" s="62">
        <v>-3</v>
      </c>
      <c r="S9" s="62">
        <v>1</v>
      </c>
      <c r="T9" s="62"/>
      <c r="U9" s="62" t="s">
        <v>0</v>
      </c>
      <c r="V9" s="62" t="s">
        <v>0</v>
      </c>
      <c r="W9" s="17">
        <v>-491</v>
      </c>
      <c r="X9" s="19"/>
    </row>
    <row r="10" spans="1:24" ht="28.8" thickBot="1" x14ac:dyDescent="0.35">
      <c r="A10" s="74" t="s">
        <v>57</v>
      </c>
      <c r="B10" s="15">
        <v>18290</v>
      </c>
      <c r="C10" s="16">
        <v>16684</v>
      </c>
      <c r="D10" s="16">
        <v>365</v>
      </c>
      <c r="E10" s="16">
        <v>519</v>
      </c>
      <c r="F10" s="16">
        <v>1205</v>
      </c>
      <c r="G10" s="16">
        <v>12</v>
      </c>
      <c r="H10" s="16">
        <v>302</v>
      </c>
      <c r="I10" s="16">
        <v>32</v>
      </c>
      <c r="J10" s="16">
        <v>-70</v>
      </c>
      <c r="K10" s="16">
        <v>-2228</v>
      </c>
      <c r="L10" s="16">
        <v>-3130</v>
      </c>
      <c r="M10" s="16">
        <v>-4461</v>
      </c>
      <c r="N10" s="16">
        <v>-465</v>
      </c>
      <c r="O10" s="16" t="s">
        <v>0</v>
      </c>
      <c r="P10" s="16">
        <v>-215</v>
      </c>
      <c r="Q10" s="16">
        <v>-6</v>
      </c>
      <c r="R10" s="16">
        <v>-3</v>
      </c>
      <c r="S10" s="16">
        <v>39</v>
      </c>
      <c r="T10" s="16">
        <v>53</v>
      </c>
      <c r="U10" s="16">
        <v>-39</v>
      </c>
      <c r="V10" s="16"/>
      <c r="W10" s="17">
        <v>26884</v>
      </c>
      <c r="X10" s="19"/>
    </row>
    <row r="11" spans="1:24" ht="15" thickBot="1" x14ac:dyDescent="0.35">
      <c r="A11" s="75" t="s">
        <v>58</v>
      </c>
      <c r="B11" s="3">
        <v>-18009</v>
      </c>
      <c r="C11" s="4">
        <v>-12070</v>
      </c>
      <c r="D11" s="4">
        <v>-1</v>
      </c>
      <c r="E11" s="4">
        <v>-467</v>
      </c>
      <c r="F11" s="4">
        <v>-620</v>
      </c>
      <c r="G11" s="4">
        <v>-11</v>
      </c>
      <c r="H11" s="4">
        <v>-208</v>
      </c>
      <c r="I11" s="4">
        <v>-28</v>
      </c>
      <c r="J11" s="4">
        <v>341</v>
      </c>
      <c r="K11" s="4">
        <v>3478</v>
      </c>
      <c r="L11" s="4">
        <v>6213</v>
      </c>
      <c r="M11" s="4">
        <v>4683</v>
      </c>
      <c r="N11" s="4">
        <v>618</v>
      </c>
      <c r="O11" s="4">
        <v>591</v>
      </c>
      <c r="P11" s="4">
        <v>381</v>
      </c>
      <c r="Q11" s="4">
        <v>7</v>
      </c>
      <c r="R11" s="4">
        <v>33</v>
      </c>
      <c r="S11" s="4"/>
      <c r="T11" s="4">
        <v>1865</v>
      </c>
      <c r="U11" s="4">
        <v>3115</v>
      </c>
      <c r="V11" s="4">
        <v>6245</v>
      </c>
      <c r="W11" s="17">
        <v>-3844</v>
      </c>
      <c r="X11" s="19"/>
    </row>
    <row r="12" spans="1:24" ht="15" thickBot="1" x14ac:dyDescent="0.35">
      <c r="A12" s="76" t="s">
        <v>59</v>
      </c>
      <c r="B12" s="5">
        <v>-1</v>
      </c>
      <c r="C12" s="6">
        <v>-12004</v>
      </c>
      <c r="D12" s="6">
        <v>-1</v>
      </c>
      <c r="E12" s="6">
        <v>-76</v>
      </c>
      <c r="F12" s="6">
        <v>-265</v>
      </c>
      <c r="G12" s="6">
        <v>-11</v>
      </c>
      <c r="H12" s="6">
        <v>-551</v>
      </c>
      <c r="I12" s="6">
        <v>-28</v>
      </c>
      <c r="J12" s="6">
        <v>-32</v>
      </c>
      <c r="K12" s="6"/>
      <c r="L12" s="6">
        <v>-2</v>
      </c>
      <c r="M12" s="6">
        <v>-127</v>
      </c>
      <c r="N12" s="6"/>
      <c r="O12" s="6">
        <v>-79</v>
      </c>
      <c r="P12" s="6"/>
      <c r="Q12" s="6"/>
      <c r="R12" s="6">
        <v>-5</v>
      </c>
      <c r="S12" s="6"/>
      <c r="T12" s="6">
        <v>-4</v>
      </c>
      <c r="U12" s="6">
        <v>3306</v>
      </c>
      <c r="V12" s="6">
        <v>6245</v>
      </c>
      <c r="W12" s="17">
        <v>-3635</v>
      </c>
      <c r="X12" s="19"/>
    </row>
    <row r="13" spans="1:24" ht="28.2" thickBot="1" x14ac:dyDescent="0.35">
      <c r="A13" s="77" t="s">
        <v>60</v>
      </c>
      <c r="B13" s="63"/>
      <c r="C13" s="14">
        <v>-2862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-15</v>
      </c>
      <c r="N13" s="14"/>
      <c r="O13" s="14"/>
      <c r="P13" s="14"/>
      <c r="Q13" s="14"/>
      <c r="R13" s="14"/>
      <c r="S13" s="14"/>
      <c r="T13" s="14"/>
      <c r="U13" s="63">
        <v>1308</v>
      </c>
      <c r="V13" s="63">
        <v>18</v>
      </c>
      <c r="W13" s="17">
        <v>-1551</v>
      </c>
      <c r="X13" s="19"/>
    </row>
    <row r="14" spans="1:24" ht="15" thickBot="1" x14ac:dyDescent="0.35">
      <c r="A14" s="77" t="s">
        <v>61</v>
      </c>
      <c r="B14" s="63"/>
      <c r="C14" s="14">
        <v>-5978</v>
      </c>
      <c r="D14" s="14"/>
      <c r="E14" s="14">
        <v>-8</v>
      </c>
      <c r="F14" s="14">
        <v>-3</v>
      </c>
      <c r="G14" s="14"/>
      <c r="H14" s="14">
        <v>-83</v>
      </c>
      <c r="I14" s="14"/>
      <c r="J14" s="14">
        <v>-13</v>
      </c>
      <c r="K14" s="14"/>
      <c r="L14" s="14"/>
      <c r="M14" s="14">
        <v>-33</v>
      </c>
      <c r="N14" s="14"/>
      <c r="O14" s="14"/>
      <c r="P14" s="14"/>
      <c r="Q14" s="14"/>
      <c r="R14" s="14"/>
      <c r="S14" s="14"/>
      <c r="T14" s="14"/>
      <c r="U14" s="63">
        <v>1664</v>
      </c>
      <c r="V14" s="63">
        <v>3104</v>
      </c>
      <c r="W14" s="17">
        <v>-1350</v>
      </c>
      <c r="X14" s="19"/>
    </row>
    <row r="15" spans="1:24" ht="15" thickBot="1" x14ac:dyDescent="0.35">
      <c r="A15" s="77" t="s">
        <v>62</v>
      </c>
      <c r="B15" s="63"/>
      <c r="C15" s="14">
        <v>-1196</v>
      </c>
      <c r="D15" s="14"/>
      <c r="E15" s="14">
        <v>-11</v>
      </c>
      <c r="F15" s="14"/>
      <c r="G15" s="14">
        <v>-10</v>
      </c>
      <c r="H15" s="14">
        <v>-77</v>
      </c>
      <c r="I15" s="14">
        <v>-16</v>
      </c>
      <c r="J15" s="14"/>
      <c r="K15" s="14"/>
      <c r="L15" s="14"/>
      <c r="M15" s="14">
        <v>-42</v>
      </c>
      <c r="N15" s="14"/>
      <c r="O15" s="14">
        <v>-29</v>
      </c>
      <c r="P15" s="14"/>
      <c r="Q15" s="14"/>
      <c r="R15" s="14"/>
      <c r="S15" s="14"/>
      <c r="T15" s="14">
        <v>-4</v>
      </c>
      <c r="U15" s="63">
        <v>315</v>
      </c>
      <c r="V15" s="63">
        <v>794</v>
      </c>
      <c r="W15" s="17">
        <v>-276</v>
      </c>
      <c r="X15" s="19"/>
    </row>
    <row r="16" spans="1:24" ht="15" thickBot="1" x14ac:dyDescent="0.35">
      <c r="A16" s="77" t="s">
        <v>63</v>
      </c>
      <c r="B16" s="63"/>
      <c r="C16" s="14">
        <v>-1073</v>
      </c>
      <c r="D16" s="14"/>
      <c r="E16" s="14">
        <v>-12</v>
      </c>
      <c r="F16" s="14">
        <v>-224</v>
      </c>
      <c r="G16" s="14"/>
      <c r="H16" s="14">
        <v>-207</v>
      </c>
      <c r="I16" s="14"/>
      <c r="J16" s="14">
        <v>-11</v>
      </c>
      <c r="K16" s="14"/>
      <c r="L16" s="14"/>
      <c r="M16" s="14">
        <v>-5</v>
      </c>
      <c r="N16" s="14"/>
      <c r="O16" s="14"/>
      <c r="P16" s="14"/>
      <c r="Q16" s="14"/>
      <c r="R16" s="14">
        <v>-1</v>
      </c>
      <c r="S16" s="14"/>
      <c r="T16" s="14"/>
      <c r="U16" s="14" t="s">
        <v>0</v>
      </c>
      <c r="V16" s="14">
        <v>1296</v>
      </c>
      <c r="W16" s="17">
        <v>-237</v>
      </c>
      <c r="X16" s="19"/>
    </row>
    <row r="17" spans="1:24" ht="15" thickBot="1" x14ac:dyDescent="0.35">
      <c r="A17" s="77" t="s">
        <v>64</v>
      </c>
      <c r="B17" s="63">
        <v>-1</v>
      </c>
      <c r="C17" s="14">
        <v>-862</v>
      </c>
      <c r="D17" s="14">
        <v>-1</v>
      </c>
      <c r="E17" s="14">
        <v>-45</v>
      </c>
      <c r="F17" s="14">
        <v>-38</v>
      </c>
      <c r="G17" s="14"/>
      <c r="H17" s="14">
        <v>-184</v>
      </c>
      <c r="I17" s="14">
        <v>-12</v>
      </c>
      <c r="J17" s="14">
        <v>-8</v>
      </c>
      <c r="K17" s="14"/>
      <c r="L17" s="14">
        <v>-2</v>
      </c>
      <c r="M17" s="14">
        <v>-32</v>
      </c>
      <c r="N17" s="14"/>
      <c r="O17" s="14">
        <v>-50</v>
      </c>
      <c r="P17" s="14"/>
      <c r="Q17" s="14"/>
      <c r="R17" s="14">
        <v>-4</v>
      </c>
      <c r="S17" s="14"/>
      <c r="T17" s="14"/>
      <c r="U17" s="14" t="s">
        <v>0</v>
      </c>
      <c r="V17" s="14">
        <v>1033</v>
      </c>
      <c r="W17" s="17">
        <v>-206</v>
      </c>
      <c r="X17" s="19"/>
    </row>
    <row r="18" spans="1:24" ht="15" thickBot="1" x14ac:dyDescent="0.35">
      <c r="A18" s="77" t="s">
        <v>65</v>
      </c>
      <c r="B18" s="63"/>
      <c r="C18" s="14">
        <v>-33</v>
      </c>
      <c r="D18" s="14"/>
      <c r="E18" s="14"/>
      <c r="F18" s="14"/>
      <c r="G18" s="14">
        <v>-1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>
        <v>19</v>
      </c>
      <c r="V18" s="14" t="s">
        <v>0</v>
      </c>
      <c r="W18" s="17">
        <v>-15</v>
      </c>
      <c r="X18" s="19"/>
    </row>
    <row r="19" spans="1:24" ht="15" thickBot="1" x14ac:dyDescent="0.35">
      <c r="A19" s="78" t="s">
        <v>66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-191</v>
      </c>
      <c r="V19" s="5" t="s">
        <v>0</v>
      </c>
      <c r="W19" s="17">
        <v>-191</v>
      </c>
      <c r="X19" s="19"/>
    </row>
    <row r="20" spans="1:24" ht="15" thickBot="1" x14ac:dyDescent="0.35">
      <c r="A20" s="78" t="s">
        <v>67</v>
      </c>
      <c r="B20" s="5">
        <v>-18008</v>
      </c>
      <c r="C20" s="6">
        <v>-66</v>
      </c>
      <c r="D20" s="6"/>
      <c r="E20" s="6">
        <v>-391</v>
      </c>
      <c r="F20" s="6">
        <v>-355</v>
      </c>
      <c r="G20" s="6"/>
      <c r="H20" s="6">
        <v>343</v>
      </c>
      <c r="I20" s="6"/>
      <c r="J20" s="6">
        <v>373</v>
      </c>
      <c r="K20" s="6">
        <v>3478</v>
      </c>
      <c r="L20" s="6">
        <v>6215</v>
      </c>
      <c r="M20" s="6">
        <v>4810</v>
      </c>
      <c r="N20" s="6">
        <v>618</v>
      </c>
      <c r="O20" s="6">
        <v>670</v>
      </c>
      <c r="P20" s="6">
        <v>381</v>
      </c>
      <c r="Q20" s="6">
        <v>7</v>
      </c>
      <c r="R20" s="6">
        <v>38</v>
      </c>
      <c r="S20" s="6"/>
      <c r="T20" s="6">
        <v>1869</v>
      </c>
      <c r="U20" s="5" t="s">
        <v>0</v>
      </c>
      <c r="V20" s="5" t="s">
        <v>0</v>
      </c>
      <c r="W20" s="17">
        <v>-18</v>
      </c>
      <c r="X20" s="19"/>
    </row>
    <row r="21" spans="1:24" ht="15" thickBot="1" x14ac:dyDescent="0.35">
      <c r="A21" s="77" t="s">
        <v>68</v>
      </c>
      <c r="B21" s="63">
        <v>-18008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/>
      <c r="I21" s="63" t="s">
        <v>0</v>
      </c>
      <c r="J21" s="63" t="s">
        <v>0</v>
      </c>
      <c r="K21" s="63">
        <v>3566</v>
      </c>
      <c r="L21" s="63">
        <v>6203</v>
      </c>
      <c r="M21" s="63">
        <v>4810</v>
      </c>
      <c r="N21" s="63">
        <v>323</v>
      </c>
      <c r="O21" s="63">
        <v>670</v>
      </c>
      <c r="P21" s="63">
        <v>381</v>
      </c>
      <c r="Q21" s="63">
        <v>7</v>
      </c>
      <c r="R21" s="63">
        <v>38</v>
      </c>
      <c r="S21" s="63" t="s">
        <v>0</v>
      </c>
      <c r="T21" s="63">
        <v>2010</v>
      </c>
      <c r="U21" s="63" t="s">
        <v>0</v>
      </c>
      <c r="V21" s="63" t="s">
        <v>0</v>
      </c>
      <c r="W21" s="17"/>
      <c r="X21" s="19"/>
    </row>
    <row r="22" spans="1:24" ht="15" thickBot="1" x14ac:dyDescent="0.35">
      <c r="A22" s="77" t="s">
        <v>69</v>
      </c>
      <c r="B22" s="63" t="s">
        <v>0</v>
      </c>
      <c r="C22" s="63" t="s">
        <v>0</v>
      </c>
      <c r="D22" s="63" t="s">
        <v>0</v>
      </c>
      <c r="E22" s="63">
        <v>-391</v>
      </c>
      <c r="F22" s="63" t="s">
        <v>0</v>
      </c>
      <c r="G22" s="63" t="s">
        <v>0</v>
      </c>
      <c r="H22" s="63" t="s">
        <v>0</v>
      </c>
      <c r="I22" s="63" t="s">
        <v>0</v>
      </c>
      <c r="J22" s="63">
        <v>373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-18</v>
      </c>
      <c r="X22" s="19"/>
    </row>
    <row r="23" spans="1:24" ht="15" thickBot="1" x14ac:dyDescent="0.35">
      <c r="A23" s="77" t="s">
        <v>70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-355</v>
      </c>
      <c r="G23" s="63" t="s">
        <v>0</v>
      </c>
      <c r="H23" s="63">
        <v>355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/>
      <c r="X23" s="19"/>
    </row>
    <row r="24" spans="1:24" ht="15" thickBot="1" x14ac:dyDescent="0.35">
      <c r="A24" s="77" t="s">
        <v>71</v>
      </c>
      <c r="B24" s="63"/>
      <c r="C24" s="63">
        <v>-66</v>
      </c>
      <c r="D24" s="63"/>
      <c r="E24" s="63"/>
      <c r="F24" s="63"/>
      <c r="G24" s="63"/>
      <c r="H24" s="63">
        <v>-12</v>
      </c>
      <c r="I24" s="63"/>
      <c r="J24" s="63"/>
      <c r="K24" s="63">
        <v>-88</v>
      </c>
      <c r="L24" s="63">
        <v>12</v>
      </c>
      <c r="M24" s="63"/>
      <c r="N24" s="63">
        <v>295</v>
      </c>
      <c r="O24" s="63"/>
      <c r="P24" s="63"/>
      <c r="Q24" s="63"/>
      <c r="R24" s="63"/>
      <c r="S24" s="63"/>
      <c r="T24" s="63">
        <v>-141</v>
      </c>
      <c r="U24" s="63" t="s">
        <v>0</v>
      </c>
      <c r="V24" s="63" t="s">
        <v>0</v>
      </c>
      <c r="W24" s="17"/>
      <c r="X24" s="19"/>
    </row>
    <row r="25" spans="1:24" ht="15" thickBot="1" x14ac:dyDescent="0.35">
      <c r="A25" s="79" t="s">
        <v>72</v>
      </c>
      <c r="B25" s="7">
        <v>6</v>
      </c>
      <c r="C25" s="8">
        <v>1330</v>
      </c>
      <c r="D25" s="8">
        <v>26</v>
      </c>
      <c r="E25" s="8"/>
      <c r="F25" s="8">
        <v>2</v>
      </c>
      <c r="G25" s="8"/>
      <c r="H25" s="8"/>
      <c r="I25" s="8"/>
      <c r="J25" s="8"/>
      <c r="K25" s="8"/>
      <c r="L25" s="8">
        <v>1</v>
      </c>
      <c r="M25" s="8">
        <v>1</v>
      </c>
      <c r="N25" s="8">
        <v>1</v>
      </c>
      <c r="O25" s="8">
        <v>-62</v>
      </c>
      <c r="P25" s="8"/>
      <c r="Q25" s="8"/>
      <c r="R25" s="8">
        <v>6</v>
      </c>
      <c r="S25" s="8">
        <v>11</v>
      </c>
      <c r="T25" s="8">
        <v>1918</v>
      </c>
      <c r="U25" s="8" t="s">
        <v>0</v>
      </c>
      <c r="V25" s="8" t="s">
        <v>0</v>
      </c>
      <c r="W25" s="17">
        <v>3240</v>
      </c>
      <c r="X25" s="19"/>
    </row>
    <row r="26" spans="1:24" ht="42" thickBot="1" x14ac:dyDescent="0.35">
      <c r="A26" s="80" t="s">
        <v>73</v>
      </c>
      <c r="B26" s="64"/>
      <c r="C26" s="64">
        <v>1330</v>
      </c>
      <c r="D26" s="64">
        <v>4</v>
      </c>
      <c r="E26" s="64"/>
      <c r="F26" s="64"/>
      <c r="G26" s="64"/>
      <c r="H26" s="64"/>
      <c r="I26" s="64"/>
      <c r="J26" s="64"/>
      <c r="K26" s="64"/>
      <c r="L26" s="64"/>
      <c r="M26" s="64">
        <v>1</v>
      </c>
      <c r="N26" s="64">
        <v>1</v>
      </c>
      <c r="O26" s="64"/>
      <c r="P26" s="64"/>
      <c r="Q26" s="64"/>
      <c r="R26" s="64">
        <v>6</v>
      </c>
      <c r="S26" s="64">
        <v>8</v>
      </c>
      <c r="T26" s="64">
        <v>1908</v>
      </c>
      <c r="U26" s="64" t="s">
        <v>0</v>
      </c>
      <c r="V26" s="64" t="s">
        <v>0</v>
      </c>
      <c r="W26" s="17">
        <v>3258</v>
      </c>
      <c r="X26" s="19"/>
    </row>
    <row r="27" spans="1:24" ht="15" thickBot="1" x14ac:dyDescent="0.35">
      <c r="A27" s="81" t="s">
        <v>74</v>
      </c>
      <c r="B27" s="64">
        <v>6</v>
      </c>
      <c r="C27" s="64"/>
      <c r="D27" s="64">
        <v>22</v>
      </c>
      <c r="E27" s="64"/>
      <c r="F27" s="64">
        <v>2</v>
      </c>
      <c r="G27" s="64"/>
      <c r="H27" s="64"/>
      <c r="I27" s="64"/>
      <c r="J27" s="64"/>
      <c r="K27" s="64"/>
      <c r="L27" s="64">
        <v>1</v>
      </c>
      <c r="M27" s="64"/>
      <c r="N27" s="64"/>
      <c r="O27" s="64"/>
      <c r="P27" s="64"/>
      <c r="Q27" s="64"/>
      <c r="R27" s="64"/>
      <c r="S27" s="64">
        <v>3</v>
      </c>
      <c r="T27" s="64">
        <v>10</v>
      </c>
      <c r="U27" s="64" t="s">
        <v>0</v>
      </c>
      <c r="V27" s="64" t="s">
        <v>0</v>
      </c>
      <c r="W27" s="17">
        <v>44</v>
      </c>
      <c r="X27" s="19"/>
    </row>
    <row r="28" spans="1:24" ht="15" thickBot="1" x14ac:dyDescent="0.35">
      <c r="A28" s="82" t="s">
        <v>75</v>
      </c>
      <c r="B28" s="64" t="s">
        <v>0</v>
      </c>
      <c r="C28" s="64" t="s">
        <v>0</v>
      </c>
      <c r="D28" s="64" t="s">
        <v>0</v>
      </c>
      <c r="E28" s="64" t="s">
        <v>0</v>
      </c>
      <c r="F28" s="64" t="s">
        <v>0</v>
      </c>
      <c r="G28" s="64" t="s">
        <v>0</v>
      </c>
      <c r="H28" s="64" t="s">
        <v>0</v>
      </c>
      <c r="I28" s="64" t="s">
        <v>0</v>
      </c>
      <c r="J28" s="64" t="s">
        <v>0</v>
      </c>
      <c r="K28" s="64" t="s">
        <v>0</v>
      </c>
      <c r="L28" s="64" t="s">
        <v>0</v>
      </c>
      <c r="M28" s="64" t="s">
        <v>0</v>
      </c>
      <c r="N28" s="64" t="s">
        <v>0</v>
      </c>
      <c r="O28" s="64">
        <v>-62</v>
      </c>
      <c r="P28" s="64" t="s">
        <v>0</v>
      </c>
      <c r="Q28" s="64" t="s">
        <v>0</v>
      </c>
      <c r="R28" s="64" t="s">
        <v>0</v>
      </c>
      <c r="S28" s="64" t="s">
        <v>0</v>
      </c>
      <c r="T28" s="64" t="s">
        <v>0</v>
      </c>
      <c r="U28" s="64" t="s">
        <v>0</v>
      </c>
      <c r="V28" s="64" t="s">
        <v>0</v>
      </c>
      <c r="W28" s="17">
        <v>-62</v>
      </c>
      <c r="X28" s="19"/>
    </row>
    <row r="29" spans="1:24" ht="15" thickBot="1" x14ac:dyDescent="0.35">
      <c r="A29" s="83" t="s">
        <v>76</v>
      </c>
      <c r="B29" s="65">
        <v>275</v>
      </c>
      <c r="C29" s="65">
        <v>43</v>
      </c>
      <c r="D29" s="65"/>
      <c r="E29" s="65">
        <v>24</v>
      </c>
      <c r="F29" s="65">
        <v>2</v>
      </c>
      <c r="G29" s="65"/>
      <c r="H29" s="65"/>
      <c r="I29" s="65"/>
      <c r="J29" s="65"/>
      <c r="K29" s="65"/>
      <c r="L29" s="65"/>
      <c r="M29" s="65">
        <v>1</v>
      </c>
      <c r="N29" s="65"/>
      <c r="O29" s="65">
        <v>7</v>
      </c>
      <c r="P29" s="65"/>
      <c r="Q29" s="65"/>
      <c r="R29" s="65"/>
      <c r="S29" s="65"/>
      <c r="T29" s="65"/>
      <c r="U29" s="65">
        <v>243</v>
      </c>
      <c r="V29" s="65">
        <v>463</v>
      </c>
      <c r="W29" s="17">
        <v>1058</v>
      </c>
      <c r="X29" s="19"/>
    </row>
    <row r="30" spans="1:24" ht="15" thickBot="1" x14ac:dyDescent="0.35">
      <c r="A30" s="84" t="s">
        <v>77</v>
      </c>
      <c r="B30" s="9"/>
      <c r="C30" s="9">
        <v>3241</v>
      </c>
      <c r="D30" s="9">
        <v>338</v>
      </c>
      <c r="E30" s="9">
        <v>28</v>
      </c>
      <c r="F30" s="9">
        <v>581</v>
      </c>
      <c r="G30" s="9">
        <v>1</v>
      </c>
      <c r="H30" s="9">
        <v>94</v>
      </c>
      <c r="I30" s="9">
        <v>4</v>
      </c>
      <c r="J30" s="9">
        <v>271</v>
      </c>
      <c r="K30" s="9">
        <v>1250</v>
      </c>
      <c r="L30" s="9">
        <v>3082</v>
      </c>
      <c r="M30" s="9">
        <v>220</v>
      </c>
      <c r="N30" s="9">
        <v>152</v>
      </c>
      <c r="O30" s="9">
        <v>646</v>
      </c>
      <c r="P30" s="9">
        <v>166</v>
      </c>
      <c r="Q30" s="9">
        <v>1</v>
      </c>
      <c r="R30" s="9">
        <v>24</v>
      </c>
      <c r="S30" s="9">
        <v>28</v>
      </c>
      <c r="T30" s="9"/>
      <c r="U30" s="9">
        <v>2833</v>
      </c>
      <c r="V30" s="9">
        <v>5782</v>
      </c>
      <c r="W30" s="17">
        <v>18742</v>
      </c>
      <c r="X30" s="19"/>
    </row>
    <row r="31" spans="1:24" ht="15" thickBot="1" x14ac:dyDescent="0.35">
      <c r="A31" s="85" t="s">
        <v>78</v>
      </c>
      <c r="B31" s="10"/>
      <c r="C31" s="11">
        <v>1089</v>
      </c>
      <c r="D31" s="11">
        <v>332</v>
      </c>
      <c r="E31" s="11">
        <v>28</v>
      </c>
      <c r="F31" s="11">
        <v>23</v>
      </c>
      <c r="G31" s="11">
        <v>1</v>
      </c>
      <c r="H31" s="11">
        <v>53</v>
      </c>
      <c r="I31" s="11">
        <v>4</v>
      </c>
      <c r="J31" s="11">
        <v>113</v>
      </c>
      <c r="K31" s="11">
        <v>3</v>
      </c>
      <c r="L31" s="11">
        <v>108</v>
      </c>
      <c r="M31" s="11">
        <v>213</v>
      </c>
      <c r="N31" s="11">
        <v>2</v>
      </c>
      <c r="O31" s="11">
        <v>646</v>
      </c>
      <c r="P31" s="11"/>
      <c r="Q31" s="11">
        <v>1</v>
      </c>
      <c r="R31" s="11">
        <v>5</v>
      </c>
      <c r="S31" s="11">
        <v>28</v>
      </c>
      <c r="T31" s="11"/>
      <c r="U31" s="11">
        <v>1376</v>
      </c>
      <c r="V31" s="11">
        <v>2127</v>
      </c>
      <c r="W31" s="17">
        <v>6152</v>
      </c>
      <c r="X31" s="19"/>
    </row>
    <row r="32" spans="1:24" ht="15" thickBot="1" x14ac:dyDescent="0.35">
      <c r="A32" s="86" t="s">
        <v>79</v>
      </c>
      <c r="B32" s="12"/>
      <c r="C32" s="12">
        <v>13</v>
      </c>
      <c r="D32" s="12"/>
      <c r="E32" s="12"/>
      <c r="F32" s="12"/>
      <c r="G32" s="12"/>
      <c r="H32" s="12"/>
      <c r="I32" s="12"/>
      <c r="J32" s="12"/>
      <c r="K32" s="12"/>
      <c r="L32" s="12">
        <v>14</v>
      </c>
      <c r="M32" s="12"/>
      <c r="N32" s="12"/>
      <c r="O32" s="12"/>
      <c r="P32" s="12"/>
      <c r="Q32" s="12"/>
      <c r="R32" s="12"/>
      <c r="S32" s="12"/>
      <c r="T32" s="12"/>
      <c r="U32" s="12">
        <v>45</v>
      </c>
      <c r="V32" s="12">
        <v>43</v>
      </c>
      <c r="W32" s="17">
        <v>115</v>
      </c>
      <c r="X32" s="19"/>
    </row>
    <row r="33" spans="1:24" ht="15" thickBot="1" x14ac:dyDescent="0.35">
      <c r="A33" s="86" t="s">
        <v>80</v>
      </c>
      <c r="B33" s="12"/>
      <c r="C33" s="13">
        <v>1067</v>
      </c>
      <c r="D33" s="13">
        <v>332</v>
      </c>
      <c r="E33" s="13">
        <v>23</v>
      </c>
      <c r="F33" s="13">
        <v>12</v>
      </c>
      <c r="G33" s="13">
        <v>1</v>
      </c>
      <c r="H33" s="13">
        <v>51</v>
      </c>
      <c r="I33" s="13">
        <v>4</v>
      </c>
      <c r="J33" s="13">
        <v>113</v>
      </c>
      <c r="K33" s="13">
        <v>1</v>
      </c>
      <c r="L33" s="13">
        <v>74</v>
      </c>
      <c r="M33" s="13">
        <v>213</v>
      </c>
      <c r="N33" s="13">
        <v>2</v>
      </c>
      <c r="O33" s="13">
        <v>646</v>
      </c>
      <c r="P33" s="13"/>
      <c r="Q33" s="13">
        <v>1</v>
      </c>
      <c r="R33" s="13">
        <v>4</v>
      </c>
      <c r="S33" s="13">
        <v>28</v>
      </c>
      <c r="T33" s="13"/>
      <c r="U33" s="13">
        <v>1246</v>
      </c>
      <c r="V33" s="13">
        <v>2015</v>
      </c>
      <c r="W33" s="17">
        <v>5833</v>
      </c>
      <c r="X33" s="19"/>
    </row>
    <row r="34" spans="1:24" ht="42.6" thickBot="1" x14ac:dyDescent="0.35">
      <c r="A34" s="87" t="s">
        <v>81</v>
      </c>
      <c r="B34" s="12"/>
      <c r="C34" s="12">
        <v>98</v>
      </c>
      <c r="D34" s="12"/>
      <c r="E34" s="12"/>
      <c r="F34" s="12">
        <v>6</v>
      </c>
      <c r="G34" s="12"/>
      <c r="H34" s="12">
        <v>2</v>
      </c>
      <c r="I34" s="12"/>
      <c r="J34" s="12">
        <v>1</v>
      </c>
      <c r="K34" s="12">
        <v>1</v>
      </c>
      <c r="L34" s="12">
        <v>34</v>
      </c>
      <c r="M34" s="12"/>
      <c r="N34" s="12">
        <v>2</v>
      </c>
      <c r="O34" s="12"/>
      <c r="P34" s="12"/>
      <c r="Q34" s="12">
        <v>1</v>
      </c>
      <c r="R34" s="12">
        <v>1</v>
      </c>
      <c r="S34" s="12"/>
      <c r="T34" s="12"/>
      <c r="U34" s="12">
        <v>143</v>
      </c>
      <c r="V34" s="12">
        <v>438</v>
      </c>
      <c r="W34" s="17">
        <v>726</v>
      </c>
      <c r="X34" s="19"/>
    </row>
    <row r="35" spans="1:24" ht="42.6" thickBot="1" x14ac:dyDescent="0.35">
      <c r="A35" s="87" t="s">
        <v>82</v>
      </c>
      <c r="B35" s="12"/>
      <c r="C35" s="12">
        <v>6</v>
      </c>
      <c r="D35" s="12"/>
      <c r="E35" s="12"/>
      <c r="F35" s="12"/>
      <c r="G35" s="12"/>
      <c r="H35" s="12"/>
      <c r="I35" s="12"/>
      <c r="J35" s="12"/>
      <c r="K35" s="12"/>
      <c r="L35" s="12">
        <v>4</v>
      </c>
      <c r="M35" s="12"/>
      <c r="N35" s="12"/>
      <c r="O35" s="12"/>
      <c r="P35" s="12"/>
      <c r="Q35" s="12"/>
      <c r="R35" s="12"/>
      <c r="S35" s="12"/>
      <c r="T35" s="12"/>
      <c r="U35" s="12">
        <v>32</v>
      </c>
      <c r="V35" s="12">
        <v>56</v>
      </c>
      <c r="W35" s="17">
        <v>97</v>
      </c>
      <c r="X35" s="19"/>
    </row>
    <row r="36" spans="1:24" ht="42.6" thickBot="1" x14ac:dyDescent="0.35">
      <c r="A36" s="87" t="s">
        <v>83</v>
      </c>
      <c r="B36" s="12"/>
      <c r="C36" s="12">
        <v>22</v>
      </c>
      <c r="D36" s="12"/>
      <c r="E36" s="12"/>
      <c r="F36" s="12">
        <v>1</v>
      </c>
      <c r="G36" s="12"/>
      <c r="H36" s="12">
        <v>40</v>
      </c>
      <c r="I36" s="12"/>
      <c r="J36" s="12"/>
      <c r="K36" s="12"/>
      <c r="L36" s="12">
        <v>5</v>
      </c>
      <c r="M36" s="12"/>
      <c r="N36" s="12"/>
      <c r="O36" s="12"/>
      <c r="P36" s="12"/>
      <c r="Q36" s="12"/>
      <c r="R36" s="12"/>
      <c r="S36" s="12"/>
      <c r="T36" s="12"/>
      <c r="U36" s="12">
        <v>92</v>
      </c>
      <c r="V36" s="12">
        <v>189</v>
      </c>
      <c r="W36" s="17">
        <v>349</v>
      </c>
      <c r="X36" s="19"/>
    </row>
    <row r="37" spans="1:24" ht="28.8" thickBot="1" x14ac:dyDescent="0.35">
      <c r="A37" s="87" t="s">
        <v>84</v>
      </c>
      <c r="B37" s="12"/>
      <c r="C37" s="12">
        <v>188</v>
      </c>
      <c r="D37" s="12"/>
      <c r="E37" s="12">
        <v>10</v>
      </c>
      <c r="F37" s="12"/>
      <c r="G37" s="12"/>
      <c r="H37" s="12"/>
      <c r="I37" s="12"/>
      <c r="J37" s="12"/>
      <c r="K37" s="12"/>
      <c r="L37" s="12">
        <v>4</v>
      </c>
      <c r="M37" s="12">
        <v>211</v>
      </c>
      <c r="N37" s="12"/>
      <c r="O37" s="12">
        <v>646</v>
      </c>
      <c r="P37" s="12"/>
      <c r="Q37" s="12"/>
      <c r="R37" s="12">
        <v>1</v>
      </c>
      <c r="S37" s="12"/>
      <c r="T37" s="12"/>
      <c r="U37" s="12">
        <v>166</v>
      </c>
      <c r="V37" s="12">
        <v>497</v>
      </c>
      <c r="W37" s="17">
        <v>1723</v>
      </c>
      <c r="X37" s="19"/>
    </row>
    <row r="38" spans="1:24" ht="28.8" thickBot="1" x14ac:dyDescent="0.35">
      <c r="A38" s="87" t="s">
        <v>85</v>
      </c>
      <c r="B38" s="12"/>
      <c r="C38" s="12">
        <v>181</v>
      </c>
      <c r="D38" s="12"/>
      <c r="E38" s="12"/>
      <c r="F38" s="12"/>
      <c r="G38" s="12">
        <v>1</v>
      </c>
      <c r="H38" s="12">
        <v>1</v>
      </c>
      <c r="I38" s="12"/>
      <c r="J38" s="12"/>
      <c r="K38" s="12"/>
      <c r="L38" s="12">
        <v>4</v>
      </c>
      <c r="M38" s="12">
        <v>2</v>
      </c>
      <c r="N38" s="12"/>
      <c r="O38" s="12"/>
      <c r="P38" s="12"/>
      <c r="Q38" s="12"/>
      <c r="R38" s="12"/>
      <c r="S38" s="12"/>
      <c r="T38" s="12"/>
      <c r="U38" s="12">
        <v>312</v>
      </c>
      <c r="V38" s="12">
        <v>531</v>
      </c>
      <c r="W38" s="17">
        <v>1032</v>
      </c>
      <c r="X38" s="19"/>
    </row>
    <row r="39" spans="1:24" ht="42.6" thickBot="1" x14ac:dyDescent="0.35">
      <c r="A39" s="87" t="s">
        <v>86</v>
      </c>
      <c r="B39" s="12"/>
      <c r="C39" s="12">
        <v>353</v>
      </c>
      <c r="D39" s="12">
        <v>332</v>
      </c>
      <c r="E39" s="12">
        <v>13</v>
      </c>
      <c r="F39" s="12">
        <v>2</v>
      </c>
      <c r="G39" s="12"/>
      <c r="H39" s="12">
        <v>1</v>
      </c>
      <c r="I39" s="12">
        <v>4</v>
      </c>
      <c r="J39" s="12">
        <v>110</v>
      </c>
      <c r="K39" s="12"/>
      <c r="L39" s="12">
        <v>7</v>
      </c>
      <c r="M39" s="12"/>
      <c r="N39" s="12"/>
      <c r="O39" s="12"/>
      <c r="P39" s="12"/>
      <c r="Q39" s="12"/>
      <c r="R39" s="12"/>
      <c r="S39" s="12">
        <v>10</v>
      </c>
      <c r="T39" s="12"/>
      <c r="U39" s="12">
        <v>139</v>
      </c>
      <c r="V39" s="12">
        <v>104</v>
      </c>
      <c r="W39" s="17">
        <v>1075</v>
      </c>
      <c r="X39" s="19"/>
    </row>
    <row r="40" spans="1:24" ht="56.4" thickBot="1" x14ac:dyDescent="0.35">
      <c r="A40" s="87" t="s">
        <v>87</v>
      </c>
      <c r="B40" s="12"/>
      <c r="C40" s="12">
        <v>143</v>
      </c>
      <c r="D40" s="12"/>
      <c r="E40" s="12"/>
      <c r="F40" s="12"/>
      <c r="G40" s="12"/>
      <c r="H40" s="12">
        <v>1</v>
      </c>
      <c r="I40" s="12"/>
      <c r="J40" s="12">
        <v>1</v>
      </c>
      <c r="K40" s="12"/>
      <c r="L40" s="12">
        <v>4</v>
      </c>
      <c r="M40" s="12"/>
      <c r="N40" s="12"/>
      <c r="O40" s="12"/>
      <c r="P40" s="12"/>
      <c r="Q40" s="12"/>
      <c r="R40" s="12">
        <v>1</v>
      </c>
      <c r="S40" s="12">
        <v>7</v>
      </c>
      <c r="T40" s="12"/>
      <c r="U40" s="12">
        <v>192</v>
      </c>
      <c r="V40" s="12">
        <v>22</v>
      </c>
      <c r="W40" s="17">
        <v>371</v>
      </c>
      <c r="X40" s="19"/>
    </row>
    <row r="41" spans="1:24" ht="42.6" thickBot="1" x14ac:dyDescent="0.35">
      <c r="A41" s="87" t="s">
        <v>88</v>
      </c>
      <c r="B41" s="12"/>
      <c r="C41" s="12">
        <v>45</v>
      </c>
      <c r="D41" s="12"/>
      <c r="E41" s="12"/>
      <c r="F41" s="12">
        <v>1</v>
      </c>
      <c r="G41" s="12"/>
      <c r="H41" s="12">
        <v>1</v>
      </c>
      <c r="I41" s="12"/>
      <c r="J41" s="12">
        <v>1</v>
      </c>
      <c r="K41" s="12"/>
      <c r="L41" s="12">
        <v>6</v>
      </c>
      <c r="M41" s="12"/>
      <c r="N41" s="12"/>
      <c r="O41" s="12"/>
      <c r="P41" s="12"/>
      <c r="Q41" s="12"/>
      <c r="R41" s="12"/>
      <c r="S41" s="12">
        <v>7</v>
      </c>
      <c r="T41" s="12"/>
      <c r="U41" s="12">
        <v>80</v>
      </c>
      <c r="V41" s="12">
        <v>64</v>
      </c>
      <c r="W41" s="17">
        <v>206</v>
      </c>
      <c r="X41" s="19"/>
    </row>
    <row r="42" spans="1:24" ht="28.8" thickBot="1" x14ac:dyDescent="0.35">
      <c r="A42" s="87" t="s">
        <v>89</v>
      </c>
      <c r="B42" s="12"/>
      <c r="C42" s="12">
        <v>21</v>
      </c>
      <c r="D42" s="12"/>
      <c r="E42" s="12"/>
      <c r="F42" s="12">
        <v>1</v>
      </c>
      <c r="G42" s="12"/>
      <c r="H42" s="12"/>
      <c r="I42" s="12"/>
      <c r="J42" s="12"/>
      <c r="K42" s="12"/>
      <c r="L42" s="12">
        <v>4</v>
      </c>
      <c r="M42" s="12"/>
      <c r="N42" s="12"/>
      <c r="O42" s="12"/>
      <c r="P42" s="12"/>
      <c r="Q42" s="12"/>
      <c r="R42" s="12"/>
      <c r="S42" s="12">
        <v>4</v>
      </c>
      <c r="T42" s="12"/>
      <c r="U42" s="12">
        <v>37</v>
      </c>
      <c r="V42" s="12">
        <v>44</v>
      </c>
      <c r="W42" s="17">
        <v>111</v>
      </c>
      <c r="X42" s="19"/>
    </row>
    <row r="43" spans="1:24" ht="28.8" thickBot="1" x14ac:dyDescent="0.35">
      <c r="A43" s="87" t="s">
        <v>90</v>
      </c>
      <c r="B43" s="12"/>
      <c r="C43" s="12">
        <v>11</v>
      </c>
      <c r="D43" s="12"/>
      <c r="E43" s="12"/>
      <c r="F43" s="12">
        <v>1</v>
      </c>
      <c r="G43" s="12"/>
      <c r="H43" s="12">
        <v>6</v>
      </c>
      <c r="I43" s="12"/>
      <c r="J43" s="12">
        <v>1</v>
      </c>
      <c r="K43" s="12"/>
      <c r="L43" s="12">
        <v>1</v>
      </c>
      <c r="M43" s="12"/>
      <c r="N43" s="12"/>
      <c r="O43" s="12"/>
      <c r="P43" s="12"/>
      <c r="Q43" s="12"/>
      <c r="R43" s="12"/>
      <c r="S43" s="12"/>
      <c r="T43" s="12"/>
      <c r="U43" s="12">
        <v>54</v>
      </c>
      <c r="V43" s="12">
        <v>69</v>
      </c>
      <c r="W43" s="17">
        <v>143</v>
      </c>
      <c r="X43" s="19"/>
    </row>
    <row r="44" spans="1:24" ht="28.8" thickBot="1" x14ac:dyDescent="0.35">
      <c r="A44" s="86" t="s">
        <v>91</v>
      </c>
      <c r="B44" s="12"/>
      <c r="C44" s="12">
        <v>10</v>
      </c>
      <c r="D44" s="12"/>
      <c r="E44" s="12">
        <v>5</v>
      </c>
      <c r="F44" s="12">
        <v>11</v>
      </c>
      <c r="G44" s="12"/>
      <c r="H44" s="12">
        <v>1</v>
      </c>
      <c r="I44" s="12"/>
      <c r="J44" s="12">
        <v>1</v>
      </c>
      <c r="K44" s="12">
        <v>2</v>
      </c>
      <c r="L44" s="12">
        <v>20</v>
      </c>
      <c r="M44" s="12"/>
      <c r="N44" s="12"/>
      <c r="O44" s="12"/>
      <c r="P44" s="12"/>
      <c r="Q44" s="12"/>
      <c r="R44" s="12">
        <v>1</v>
      </c>
      <c r="S44" s="12"/>
      <c r="T44" s="12"/>
      <c r="U44" s="12">
        <v>85</v>
      </c>
      <c r="V44" s="12">
        <v>69</v>
      </c>
      <c r="W44" s="17">
        <v>204</v>
      </c>
      <c r="X44" s="19"/>
    </row>
    <row r="45" spans="1:24" ht="15" thickBot="1" x14ac:dyDescent="0.35">
      <c r="A45" s="88" t="s">
        <v>92</v>
      </c>
      <c r="B45" s="10"/>
      <c r="C45" s="10">
        <v>18</v>
      </c>
      <c r="D45" s="10"/>
      <c r="E45" s="10"/>
      <c r="F45" s="10">
        <v>8</v>
      </c>
      <c r="G45" s="10"/>
      <c r="H45" s="10">
        <v>3</v>
      </c>
      <c r="I45" s="10"/>
      <c r="J45" s="10">
        <v>1</v>
      </c>
      <c r="K45" s="10">
        <v>4</v>
      </c>
      <c r="L45" s="10">
        <v>76</v>
      </c>
      <c r="M45" s="10">
        <v>7</v>
      </c>
      <c r="N45" s="10">
        <v>1</v>
      </c>
      <c r="O45" s="10"/>
      <c r="P45" s="10"/>
      <c r="Q45" s="10"/>
      <c r="R45" s="10">
        <v>12</v>
      </c>
      <c r="S45" s="10"/>
      <c r="T45" s="10"/>
      <c r="U45" s="10">
        <v>22</v>
      </c>
      <c r="V45" s="10">
        <v>27</v>
      </c>
      <c r="W45" s="17">
        <v>180</v>
      </c>
      <c r="X45" s="19"/>
    </row>
    <row r="46" spans="1:24" ht="15" thickBot="1" x14ac:dyDescent="0.35">
      <c r="A46" s="85" t="s">
        <v>93</v>
      </c>
      <c r="B46" s="10"/>
      <c r="C46" s="10">
        <v>112</v>
      </c>
      <c r="D46" s="10"/>
      <c r="E46" s="10"/>
      <c r="F46" s="10">
        <v>47</v>
      </c>
      <c r="G46" s="10"/>
      <c r="H46" s="10">
        <v>15</v>
      </c>
      <c r="I46" s="10"/>
      <c r="J46" s="10">
        <v>2</v>
      </c>
      <c r="K46" s="10">
        <v>6</v>
      </c>
      <c r="L46" s="10">
        <v>652</v>
      </c>
      <c r="M46" s="10">
        <v>1</v>
      </c>
      <c r="N46" s="10"/>
      <c r="O46" s="10"/>
      <c r="P46" s="10"/>
      <c r="Q46" s="10">
        <v>1</v>
      </c>
      <c r="R46" s="10">
        <v>5</v>
      </c>
      <c r="S46" s="10"/>
      <c r="T46" s="10"/>
      <c r="U46" s="10">
        <v>137</v>
      </c>
      <c r="V46" s="10">
        <v>176</v>
      </c>
      <c r="W46" s="17">
        <v>1155</v>
      </c>
      <c r="X46" s="19"/>
    </row>
    <row r="47" spans="1:24" ht="15" thickBot="1" x14ac:dyDescent="0.35">
      <c r="A47" s="89" t="s">
        <v>49</v>
      </c>
      <c r="B47" s="10"/>
      <c r="C47" s="10">
        <v>433</v>
      </c>
      <c r="D47" s="11">
        <v>5</v>
      </c>
      <c r="E47" s="11"/>
      <c r="F47" s="11"/>
      <c r="G47" s="11"/>
      <c r="H47" s="11"/>
      <c r="I47" s="11"/>
      <c r="J47" s="11">
        <v>1</v>
      </c>
      <c r="K47" s="11">
        <v>1230</v>
      </c>
      <c r="L47" s="11">
        <v>2213</v>
      </c>
      <c r="M47" s="11"/>
      <c r="N47" s="11">
        <v>92</v>
      </c>
      <c r="O47" s="11"/>
      <c r="P47" s="11">
        <v>166</v>
      </c>
      <c r="Q47" s="11"/>
      <c r="R47" s="11"/>
      <c r="S47" s="11"/>
      <c r="T47" s="11"/>
      <c r="U47" s="11">
        <v>113</v>
      </c>
      <c r="V47" s="11" t="s">
        <v>0</v>
      </c>
      <c r="W47" s="17">
        <v>4253</v>
      </c>
      <c r="X47" s="19"/>
    </row>
    <row r="48" spans="1:24" ht="15" thickBot="1" x14ac:dyDescent="0.35">
      <c r="A48" s="90" t="s">
        <v>94</v>
      </c>
      <c r="B48" s="12"/>
      <c r="C48" s="12">
        <v>6</v>
      </c>
      <c r="D48" s="12"/>
      <c r="E48" s="12"/>
      <c r="F48" s="12"/>
      <c r="G48" s="12"/>
      <c r="H48" s="12"/>
      <c r="I48" s="12"/>
      <c r="J48" s="12"/>
      <c r="K48" s="12">
        <v>1230</v>
      </c>
      <c r="L48" s="12">
        <v>2027</v>
      </c>
      <c r="M48" s="12"/>
      <c r="N48" s="12">
        <v>92</v>
      </c>
      <c r="O48" s="12"/>
      <c r="P48" s="12"/>
      <c r="Q48" s="12"/>
      <c r="R48" s="12"/>
      <c r="S48" s="12"/>
      <c r="T48" s="12"/>
      <c r="U48" s="12"/>
      <c r="V48" s="12" t="s">
        <v>0</v>
      </c>
      <c r="W48" s="17">
        <v>3355</v>
      </c>
      <c r="X48" s="19"/>
    </row>
    <row r="49" spans="1:25" ht="15" thickBot="1" x14ac:dyDescent="0.35">
      <c r="A49" s="91" t="s">
        <v>95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914</v>
      </c>
      <c r="L49" s="12">
        <v>728</v>
      </c>
      <c r="M49" s="12"/>
      <c r="N49" s="12">
        <v>62</v>
      </c>
      <c r="O49" s="12"/>
      <c r="P49" s="12"/>
      <c r="Q49" s="12"/>
      <c r="R49" s="12"/>
      <c r="S49" s="12"/>
      <c r="T49" s="12"/>
      <c r="U49" s="12"/>
      <c r="V49" s="12" t="s">
        <v>0</v>
      </c>
      <c r="W49" s="17">
        <v>1704</v>
      </c>
      <c r="X49" s="19"/>
    </row>
    <row r="50" spans="1:25" ht="15" thickBot="1" x14ac:dyDescent="0.35">
      <c r="A50" s="90" t="s">
        <v>96</v>
      </c>
      <c r="B50" s="12"/>
      <c r="C50" s="12"/>
      <c r="D50" s="12">
        <v>5</v>
      </c>
      <c r="E50" s="12"/>
      <c r="F50" s="12"/>
      <c r="G50" s="12"/>
      <c r="H50" s="12"/>
      <c r="I50" s="12"/>
      <c r="J50" s="12">
        <v>1</v>
      </c>
      <c r="K50" s="12"/>
      <c r="L50" s="12">
        <v>186</v>
      </c>
      <c r="M50" s="12"/>
      <c r="N50" s="12"/>
      <c r="O50" s="12"/>
      <c r="P50" s="12"/>
      <c r="Q50" s="12"/>
      <c r="R50" s="12"/>
      <c r="S50" s="12"/>
      <c r="T50" s="12"/>
      <c r="U50" s="12">
        <v>53</v>
      </c>
      <c r="V50" s="12" t="s">
        <v>0</v>
      </c>
      <c r="W50" s="17">
        <v>245</v>
      </c>
      <c r="X50" s="19"/>
    </row>
    <row r="51" spans="1:25" ht="15" thickBot="1" x14ac:dyDescent="0.35">
      <c r="A51" s="90" t="s">
        <v>97</v>
      </c>
      <c r="B51" s="12"/>
      <c r="C51" s="12">
        <v>427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39</v>
      </c>
      <c r="V51" s="12" t="s">
        <v>0</v>
      </c>
      <c r="W51" s="17">
        <v>466</v>
      </c>
      <c r="X51" s="19"/>
    </row>
    <row r="52" spans="1:25" ht="15" thickBot="1" x14ac:dyDescent="0.35">
      <c r="A52" s="90" t="s">
        <v>98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1</v>
      </c>
      <c r="M52" s="12"/>
      <c r="N52" s="12"/>
      <c r="O52" s="12"/>
      <c r="P52" s="12">
        <v>166</v>
      </c>
      <c r="Q52" s="12"/>
      <c r="R52" s="12"/>
      <c r="S52" s="12"/>
      <c r="T52" s="12"/>
      <c r="U52" s="12">
        <v>22</v>
      </c>
      <c r="V52" s="12" t="s">
        <v>0</v>
      </c>
      <c r="W52" s="17">
        <v>188</v>
      </c>
      <c r="X52" s="19"/>
    </row>
    <row r="53" spans="1:25" ht="15" thickBot="1" x14ac:dyDescent="0.35">
      <c r="A53" s="89" t="s">
        <v>99</v>
      </c>
      <c r="B53" s="10"/>
      <c r="C53" s="10">
        <v>25</v>
      </c>
      <c r="D53" s="10">
        <v>1</v>
      </c>
      <c r="E53" s="10"/>
      <c r="F53" s="10">
        <v>46</v>
      </c>
      <c r="G53" s="10"/>
      <c r="H53" s="10">
        <v>6</v>
      </c>
      <c r="I53" s="10"/>
      <c r="J53" s="10">
        <v>23</v>
      </c>
      <c r="K53" s="10">
        <v>7</v>
      </c>
      <c r="L53" s="10">
        <v>32</v>
      </c>
      <c r="M53" s="10"/>
      <c r="N53" s="10"/>
      <c r="O53" s="10"/>
      <c r="P53" s="10"/>
      <c r="Q53" s="10"/>
      <c r="R53" s="10">
        <v>3</v>
      </c>
      <c r="S53" s="10"/>
      <c r="T53" s="10"/>
      <c r="U53" s="10">
        <v>619</v>
      </c>
      <c r="V53" s="10">
        <v>1110</v>
      </c>
      <c r="W53" s="17">
        <v>1870</v>
      </c>
      <c r="X53" s="19"/>
    </row>
    <row r="54" spans="1:25" ht="15" thickBot="1" x14ac:dyDescent="0.35">
      <c r="A54" s="89" t="s">
        <v>100</v>
      </c>
      <c r="B54" s="10"/>
      <c r="C54" s="10">
        <v>1562</v>
      </c>
      <c r="D54" s="10">
        <v>1</v>
      </c>
      <c r="E54" s="10"/>
      <c r="F54" s="10">
        <v>457</v>
      </c>
      <c r="G54" s="10"/>
      <c r="H54" s="10">
        <v>19</v>
      </c>
      <c r="I54" s="10"/>
      <c r="J54" s="10">
        <v>130</v>
      </c>
      <c r="K54" s="10"/>
      <c r="L54" s="10"/>
      <c r="M54" s="10"/>
      <c r="N54" s="10">
        <v>56</v>
      </c>
      <c r="O54" s="10"/>
      <c r="P54" s="10"/>
      <c r="Q54" s="10"/>
      <c r="R54" s="10"/>
      <c r="S54" s="10"/>
      <c r="T54" s="10"/>
      <c r="U54" s="10">
        <v>566</v>
      </c>
      <c r="V54" s="10">
        <v>2341</v>
      </c>
      <c r="W54" s="17">
        <v>5132</v>
      </c>
      <c r="X54" s="19"/>
    </row>
    <row r="55" spans="1:25" ht="15" thickBot="1" x14ac:dyDescent="0.35">
      <c r="A55" s="92" t="s">
        <v>101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8"/>
    </row>
    <row r="57" spans="1:25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55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Z29" sqref="Z29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0" width="11" customWidth="1"/>
    <col min="21" max="21" width="10.33203125" customWidth="1"/>
    <col min="22" max="22" width="11.33203125" customWidth="1"/>
    <col min="23" max="23" width="12.33203125" customWidth="1"/>
    <col min="24" max="24" width="13.6640625" customWidth="1"/>
  </cols>
  <sheetData>
    <row r="1" spans="1:24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</row>
    <row r="2" spans="1:24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24" ht="39.6" customHeight="1" thickBot="1" x14ac:dyDescent="0.35">
      <c r="A3" s="164" t="s">
        <v>124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</row>
    <row r="4" spans="1:24" ht="41.4" x14ac:dyDescent="0.3">
      <c r="A4" s="70" t="s">
        <v>52</v>
      </c>
      <c r="B4" s="93" t="s">
        <v>102</v>
      </c>
      <c r="C4" s="94" t="s">
        <v>103</v>
      </c>
      <c r="D4" s="95" t="s">
        <v>104</v>
      </c>
      <c r="E4" s="94" t="s">
        <v>105</v>
      </c>
      <c r="F4" s="95" t="s">
        <v>106</v>
      </c>
      <c r="G4" s="95" t="s">
        <v>107</v>
      </c>
      <c r="H4" s="94" t="s">
        <v>108</v>
      </c>
      <c r="I4" s="94" t="s">
        <v>109</v>
      </c>
      <c r="J4" s="95" t="s">
        <v>110</v>
      </c>
      <c r="K4" s="95" t="s">
        <v>111</v>
      </c>
      <c r="L4" s="94" t="s">
        <v>112</v>
      </c>
      <c r="M4" s="94" t="s">
        <v>113</v>
      </c>
      <c r="N4" s="94" t="s">
        <v>114</v>
      </c>
      <c r="O4" s="94" t="s">
        <v>115</v>
      </c>
      <c r="P4" s="94" t="s">
        <v>116</v>
      </c>
      <c r="Q4" s="94" t="s">
        <v>117</v>
      </c>
      <c r="R4" s="94" t="s">
        <v>118</v>
      </c>
      <c r="S4" s="94" t="s">
        <v>119</v>
      </c>
      <c r="T4" s="94" t="s">
        <v>120</v>
      </c>
      <c r="U4" s="95" t="s">
        <v>18</v>
      </c>
      <c r="V4" s="94" t="s">
        <v>34</v>
      </c>
      <c r="W4" s="94" t="s">
        <v>121</v>
      </c>
    </row>
    <row r="5" spans="1:24" ht="15" thickBot="1" x14ac:dyDescent="0.35">
      <c r="A5" s="71">
        <v>2</v>
      </c>
      <c r="B5" s="66">
        <v>3</v>
      </c>
      <c r="C5" s="67">
        <v>4</v>
      </c>
      <c r="D5" s="67">
        <v>5</v>
      </c>
      <c r="E5" s="67">
        <v>6</v>
      </c>
      <c r="F5" s="67">
        <v>7</v>
      </c>
      <c r="G5" s="67">
        <v>8</v>
      </c>
      <c r="H5" s="67">
        <v>9</v>
      </c>
      <c r="I5" s="67">
        <v>10</v>
      </c>
      <c r="J5" s="67">
        <v>11</v>
      </c>
      <c r="K5" s="67">
        <v>12</v>
      </c>
      <c r="L5" s="67">
        <v>13</v>
      </c>
      <c r="M5" s="67">
        <v>15</v>
      </c>
      <c r="N5" s="67">
        <v>16</v>
      </c>
      <c r="O5" s="67">
        <v>17</v>
      </c>
      <c r="P5" s="67">
        <v>18</v>
      </c>
      <c r="Q5" s="67">
        <v>19</v>
      </c>
      <c r="R5" s="67">
        <v>20</v>
      </c>
      <c r="S5" s="67">
        <v>21</v>
      </c>
      <c r="T5" s="67">
        <v>22</v>
      </c>
      <c r="U5" s="67">
        <v>23</v>
      </c>
      <c r="V5" s="67">
        <v>24</v>
      </c>
      <c r="W5" s="67">
        <v>25</v>
      </c>
    </row>
    <row r="6" spans="1:24" ht="15" thickBot="1" x14ac:dyDescent="0.35">
      <c r="A6" s="72" t="s">
        <v>53</v>
      </c>
      <c r="B6" s="62">
        <v>69968</v>
      </c>
      <c r="C6" s="62">
        <v>10196</v>
      </c>
      <c r="D6" s="62"/>
      <c r="E6" s="62">
        <v>23118</v>
      </c>
      <c r="F6" s="62">
        <v>50425</v>
      </c>
      <c r="G6" s="62">
        <v>498</v>
      </c>
      <c r="H6" s="62">
        <v>17258</v>
      </c>
      <c r="I6" s="62">
        <v>1319</v>
      </c>
      <c r="J6" s="62" t="s">
        <v>0</v>
      </c>
      <c r="K6" s="62" t="s">
        <v>0</v>
      </c>
      <c r="L6" s="62" t="s">
        <v>0</v>
      </c>
      <c r="M6" s="62" t="s">
        <v>0</v>
      </c>
      <c r="N6" s="62" t="s">
        <v>0</v>
      </c>
      <c r="O6" s="62" t="s">
        <v>0</v>
      </c>
      <c r="P6" s="62" t="s">
        <v>0</v>
      </c>
      <c r="Q6" s="62" t="s">
        <v>0</v>
      </c>
      <c r="R6" s="62" t="s">
        <v>0</v>
      </c>
      <c r="S6" s="62" t="s">
        <v>0</v>
      </c>
      <c r="T6" s="62" t="s">
        <v>0</v>
      </c>
      <c r="U6" s="62">
        <v>1963</v>
      </c>
      <c r="V6" s="62"/>
      <c r="W6" s="17">
        <v>174745</v>
      </c>
      <c r="X6" s="19"/>
    </row>
    <row r="7" spans="1:24" ht="15" thickBot="1" x14ac:dyDescent="0.35">
      <c r="A7" s="73" t="s">
        <v>54</v>
      </c>
      <c r="B7" s="62">
        <v>764584</v>
      </c>
      <c r="C7" s="62">
        <v>685034</v>
      </c>
      <c r="D7" s="62">
        <v>39057</v>
      </c>
      <c r="E7" s="62"/>
      <c r="F7" s="62"/>
      <c r="G7" s="62" t="s">
        <v>0</v>
      </c>
      <c r="H7" s="62"/>
      <c r="I7" s="62"/>
      <c r="J7" s="62"/>
      <c r="K7" s="62">
        <v>879</v>
      </c>
      <c r="L7" s="62">
        <v>8878</v>
      </c>
      <c r="M7" s="62"/>
      <c r="N7" s="62">
        <v>8145</v>
      </c>
      <c r="O7" s="62" t="s">
        <v>0</v>
      </c>
      <c r="P7" s="62">
        <v>762</v>
      </c>
      <c r="Q7" s="62"/>
      <c r="R7" s="62"/>
      <c r="S7" s="62">
        <v>1612</v>
      </c>
      <c r="T7" s="62">
        <v>41108</v>
      </c>
      <c r="U7" s="62">
        <v>176</v>
      </c>
      <c r="V7" s="62" t="s">
        <v>0</v>
      </c>
      <c r="W7" s="17">
        <v>1550235</v>
      </c>
      <c r="X7" s="19"/>
    </row>
    <row r="8" spans="1:24" ht="15" thickBot="1" x14ac:dyDescent="0.35">
      <c r="A8" s="73" t="s">
        <v>55</v>
      </c>
      <c r="B8" s="62">
        <v>68709</v>
      </c>
      <c r="C8" s="62"/>
      <c r="D8" s="62">
        <v>20245</v>
      </c>
      <c r="E8" s="62"/>
      <c r="F8" s="62"/>
      <c r="G8" s="62" t="s">
        <v>0</v>
      </c>
      <c r="H8" s="62">
        <v>4630</v>
      </c>
      <c r="I8" s="62"/>
      <c r="J8" s="62">
        <v>2403</v>
      </c>
      <c r="K8" s="62">
        <v>94434</v>
      </c>
      <c r="L8" s="62">
        <v>132905</v>
      </c>
      <c r="M8" s="62">
        <v>176415</v>
      </c>
      <c r="N8" s="62">
        <v>27659</v>
      </c>
      <c r="O8" s="62" t="s">
        <v>0</v>
      </c>
      <c r="P8" s="62">
        <v>9054</v>
      </c>
      <c r="Q8" s="62"/>
      <c r="R8" s="62"/>
      <c r="S8" s="62"/>
      <c r="T8" s="62">
        <v>38910</v>
      </c>
      <c r="U8" s="62">
        <v>3751</v>
      </c>
      <c r="V8" s="62" t="s">
        <v>0</v>
      </c>
      <c r="W8" s="17">
        <v>579115</v>
      </c>
      <c r="X8" s="19"/>
    </row>
    <row r="9" spans="1:24" ht="15" thickBot="1" x14ac:dyDescent="0.35">
      <c r="A9" s="73" t="s">
        <v>56</v>
      </c>
      <c r="B9" s="62">
        <v>-293</v>
      </c>
      <c r="C9" s="62">
        <v>3106</v>
      </c>
      <c r="D9" s="62">
        <v>-3547</v>
      </c>
      <c r="E9" s="62">
        <v>-1377</v>
      </c>
      <c r="F9" s="62"/>
      <c r="G9" s="62" t="s">
        <v>0</v>
      </c>
      <c r="H9" s="62"/>
      <c r="I9" s="62"/>
      <c r="J9" s="62">
        <v>-527</v>
      </c>
      <c r="K9" s="62">
        <v>293</v>
      </c>
      <c r="L9" s="62">
        <v>-6973</v>
      </c>
      <c r="M9" s="62">
        <v>-10285</v>
      </c>
      <c r="N9" s="62">
        <v>59</v>
      </c>
      <c r="O9" s="62" t="s">
        <v>0</v>
      </c>
      <c r="P9" s="62">
        <v>-703</v>
      </c>
      <c r="Q9" s="62">
        <v>-234</v>
      </c>
      <c r="R9" s="62">
        <v>-117</v>
      </c>
      <c r="S9" s="62">
        <v>29</v>
      </c>
      <c r="T9" s="62"/>
      <c r="U9" s="62"/>
      <c r="V9" s="62" t="s">
        <v>0</v>
      </c>
      <c r="W9" s="17">
        <v>-20569</v>
      </c>
      <c r="X9" s="19"/>
    </row>
    <row r="10" spans="1:24" ht="28.8" thickBot="1" x14ac:dyDescent="0.35">
      <c r="A10" s="74" t="s">
        <v>57</v>
      </c>
      <c r="B10" s="15">
        <v>765550</v>
      </c>
      <c r="C10" s="15">
        <v>698336</v>
      </c>
      <c r="D10" s="15">
        <v>15265</v>
      </c>
      <c r="E10" s="15">
        <v>21741</v>
      </c>
      <c r="F10" s="15">
        <v>50425</v>
      </c>
      <c r="G10" s="15">
        <v>498</v>
      </c>
      <c r="H10" s="15">
        <v>12628</v>
      </c>
      <c r="I10" s="15">
        <v>1319</v>
      </c>
      <c r="J10" s="15">
        <v>-2930</v>
      </c>
      <c r="K10" s="15">
        <v>-93262</v>
      </c>
      <c r="L10" s="15">
        <v>-131000</v>
      </c>
      <c r="M10" s="15">
        <v>-186700</v>
      </c>
      <c r="N10" s="15">
        <v>-19455</v>
      </c>
      <c r="O10" s="15" t="s">
        <v>0</v>
      </c>
      <c r="P10" s="15">
        <v>-8995</v>
      </c>
      <c r="Q10" s="15">
        <v>-234</v>
      </c>
      <c r="R10" s="15">
        <v>-117</v>
      </c>
      <c r="S10" s="15">
        <v>1641</v>
      </c>
      <c r="T10" s="15">
        <v>2198</v>
      </c>
      <c r="U10" s="15">
        <v>-1612</v>
      </c>
      <c r="V10" s="15"/>
      <c r="W10" s="17">
        <v>1125296</v>
      </c>
      <c r="X10" s="19"/>
    </row>
    <row r="11" spans="1:24" ht="15" thickBot="1" x14ac:dyDescent="0.35">
      <c r="A11" s="75" t="s">
        <v>58</v>
      </c>
      <c r="B11" s="4">
        <v>-753801</v>
      </c>
      <c r="C11" s="4">
        <v>-505337</v>
      </c>
      <c r="D11" s="4">
        <v>-29</v>
      </c>
      <c r="E11" s="4">
        <v>-19544</v>
      </c>
      <c r="F11" s="4">
        <v>-25930</v>
      </c>
      <c r="G11" s="4">
        <v>-439</v>
      </c>
      <c r="H11" s="4">
        <v>-8673</v>
      </c>
      <c r="I11" s="4">
        <v>-1172</v>
      </c>
      <c r="J11" s="4">
        <v>14268</v>
      </c>
      <c r="K11" s="4">
        <v>145591</v>
      </c>
      <c r="L11" s="4">
        <v>260037</v>
      </c>
      <c r="M11" s="4">
        <v>196134</v>
      </c>
      <c r="N11" s="4">
        <v>25872</v>
      </c>
      <c r="O11" s="4">
        <v>24729</v>
      </c>
      <c r="P11" s="4">
        <v>15939</v>
      </c>
      <c r="Q11" s="4">
        <v>293</v>
      </c>
      <c r="R11" s="4">
        <v>1406</v>
      </c>
      <c r="S11" s="4"/>
      <c r="T11" s="4">
        <v>78027</v>
      </c>
      <c r="U11" s="4">
        <v>130355</v>
      </c>
      <c r="V11" s="4">
        <v>261356</v>
      </c>
      <c r="W11" s="17">
        <v>-160918</v>
      </c>
      <c r="X11" s="19"/>
    </row>
    <row r="12" spans="1:24" ht="15" thickBot="1" x14ac:dyDescent="0.35">
      <c r="A12" s="76" t="s">
        <v>59</v>
      </c>
      <c r="B12" s="6">
        <v>-29</v>
      </c>
      <c r="C12" s="6">
        <v>-502583</v>
      </c>
      <c r="D12" s="6">
        <v>-29</v>
      </c>
      <c r="E12" s="6">
        <v>-3165</v>
      </c>
      <c r="F12" s="6">
        <v>-11075</v>
      </c>
      <c r="G12" s="6">
        <v>-439</v>
      </c>
      <c r="H12" s="6">
        <v>-23030</v>
      </c>
      <c r="I12" s="6">
        <v>-1172</v>
      </c>
      <c r="J12" s="6">
        <v>-1349</v>
      </c>
      <c r="K12" s="6"/>
      <c r="L12" s="6">
        <v>-88</v>
      </c>
      <c r="M12" s="6">
        <v>-5245</v>
      </c>
      <c r="N12" s="6"/>
      <c r="O12" s="6">
        <v>-3311</v>
      </c>
      <c r="P12" s="6"/>
      <c r="Q12" s="6"/>
      <c r="R12" s="6">
        <v>-176</v>
      </c>
      <c r="S12" s="6"/>
      <c r="T12" s="6">
        <v>-176</v>
      </c>
      <c r="U12" s="6">
        <v>138354</v>
      </c>
      <c r="V12" s="6">
        <v>261356</v>
      </c>
      <c r="W12" s="17">
        <v>-152157</v>
      </c>
      <c r="X12" s="19"/>
    </row>
    <row r="13" spans="1:24" ht="31.8" customHeight="1" thickBot="1" x14ac:dyDescent="0.35">
      <c r="A13" s="77" t="s">
        <v>60</v>
      </c>
      <c r="B13" s="63"/>
      <c r="C13" s="63">
        <v>-119808</v>
      </c>
      <c r="D13" s="63"/>
      <c r="E13" s="63"/>
      <c r="F13" s="63"/>
      <c r="G13" s="63"/>
      <c r="H13" s="63"/>
      <c r="I13" s="63"/>
      <c r="J13" s="63"/>
      <c r="K13" s="63"/>
      <c r="L13" s="63"/>
      <c r="M13" s="63">
        <v>-615</v>
      </c>
      <c r="N13" s="63"/>
      <c r="O13" s="63"/>
      <c r="P13" s="63"/>
      <c r="Q13" s="63"/>
      <c r="R13" s="63"/>
      <c r="S13" s="63"/>
      <c r="T13" s="63"/>
      <c r="U13" s="63">
        <v>54732</v>
      </c>
      <c r="V13" s="63">
        <v>733</v>
      </c>
      <c r="W13" s="17">
        <v>-64958</v>
      </c>
      <c r="X13" s="19"/>
    </row>
    <row r="14" spans="1:24" ht="15" thickBot="1" x14ac:dyDescent="0.35">
      <c r="A14" s="77" t="s">
        <v>61</v>
      </c>
      <c r="B14" s="63"/>
      <c r="C14" s="63">
        <v>-250193</v>
      </c>
      <c r="D14" s="63"/>
      <c r="E14" s="63">
        <v>-352</v>
      </c>
      <c r="F14" s="63">
        <v>-117</v>
      </c>
      <c r="G14" s="63"/>
      <c r="H14" s="63">
        <v>-3457</v>
      </c>
      <c r="I14" s="63"/>
      <c r="J14" s="63">
        <v>-557</v>
      </c>
      <c r="K14" s="63"/>
      <c r="L14" s="63"/>
      <c r="M14" s="63">
        <v>-1377</v>
      </c>
      <c r="N14" s="63"/>
      <c r="O14" s="63"/>
      <c r="P14" s="63"/>
      <c r="Q14" s="63"/>
      <c r="R14" s="63"/>
      <c r="S14" s="63"/>
      <c r="T14" s="63"/>
      <c r="U14" s="63">
        <v>69646</v>
      </c>
      <c r="V14" s="63">
        <v>129916</v>
      </c>
      <c r="W14" s="17">
        <v>-56491</v>
      </c>
      <c r="X14" s="19"/>
    </row>
    <row r="15" spans="1:24" ht="15" thickBot="1" x14ac:dyDescent="0.35">
      <c r="A15" s="77" t="s">
        <v>62</v>
      </c>
      <c r="B15" s="63"/>
      <c r="C15" s="63">
        <v>-50074</v>
      </c>
      <c r="D15" s="63"/>
      <c r="E15" s="63">
        <v>-440</v>
      </c>
      <c r="F15" s="63"/>
      <c r="G15" s="63">
        <v>-410</v>
      </c>
      <c r="H15" s="63">
        <v>-3223</v>
      </c>
      <c r="I15" s="63">
        <v>-674</v>
      </c>
      <c r="J15" s="63"/>
      <c r="K15" s="63"/>
      <c r="L15" s="63"/>
      <c r="M15" s="63">
        <v>-1729</v>
      </c>
      <c r="N15" s="63"/>
      <c r="O15" s="63">
        <v>-1231</v>
      </c>
      <c r="P15" s="63"/>
      <c r="Q15" s="63"/>
      <c r="R15" s="63"/>
      <c r="S15" s="63"/>
      <c r="T15" s="63">
        <v>-176</v>
      </c>
      <c r="U15" s="63">
        <v>13185</v>
      </c>
      <c r="V15" s="63">
        <v>33226</v>
      </c>
      <c r="W15" s="17">
        <v>-11546</v>
      </c>
      <c r="X15" s="19"/>
    </row>
    <row r="16" spans="1:24" ht="15" thickBot="1" x14ac:dyDescent="0.35">
      <c r="A16" s="77" t="s">
        <v>63</v>
      </c>
      <c r="B16" s="63"/>
      <c r="C16" s="63">
        <v>-44946</v>
      </c>
      <c r="D16" s="63"/>
      <c r="E16" s="63">
        <v>-498</v>
      </c>
      <c r="F16" s="63">
        <v>-9376</v>
      </c>
      <c r="G16" s="63"/>
      <c r="H16" s="63">
        <v>-8644</v>
      </c>
      <c r="I16" s="63"/>
      <c r="J16" s="63">
        <v>-440</v>
      </c>
      <c r="K16" s="63"/>
      <c r="L16" s="63"/>
      <c r="M16" s="63">
        <v>-205</v>
      </c>
      <c r="N16" s="63"/>
      <c r="O16" s="63"/>
      <c r="P16" s="63"/>
      <c r="Q16" s="63"/>
      <c r="R16" s="63">
        <v>-29</v>
      </c>
      <c r="S16" s="63"/>
      <c r="T16" s="63"/>
      <c r="U16" s="63" t="s">
        <v>0</v>
      </c>
      <c r="V16" s="63">
        <v>54234</v>
      </c>
      <c r="W16" s="17">
        <v>-9904</v>
      </c>
      <c r="X16" s="19"/>
    </row>
    <row r="17" spans="1:24" ht="18" customHeight="1" thickBot="1" x14ac:dyDescent="0.35">
      <c r="A17" s="77" t="s">
        <v>64</v>
      </c>
      <c r="B17" s="63">
        <v>-29</v>
      </c>
      <c r="C17" s="63">
        <v>-36156</v>
      </c>
      <c r="D17" s="63">
        <v>-29</v>
      </c>
      <c r="E17" s="63">
        <v>-1875</v>
      </c>
      <c r="F17" s="63">
        <v>-1582</v>
      </c>
      <c r="G17" s="63"/>
      <c r="H17" s="63">
        <v>-7706</v>
      </c>
      <c r="I17" s="63">
        <v>-498</v>
      </c>
      <c r="J17" s="63">
        <v>-352</v>
      </c>
      <c r="K17" s="63"/>
      <c r="L17" s="63">
        <v>-88</v>
      </c>
      <c r="M17" s="63">
        <v>-1319</v>
      </c>
      <c r="N17" s="63"/>
      <c r="O17" s="63">
        <v>-2080</v>
      </c>
      <c r="P17" s="63"/>
      <c r="Q17" s="63"/>
      <c r="R17" s="63">
        <v>-147</v>
      </c>
      <c r="S17" s="63"/>
      <c r="T17" s="63"/>
      <c r="U17" s="63" t="s">
        <v>0</v>
      </c>
      <c r="V17" s="63">
        <v>43247</v>
      </c>
      <c r="W17" s="17">
        <v>-8614</v>
      </c>
      <c r="X17" s="19"/>
    </row>
    <row r="18" spans="1:24" ht="15" thickBot="1" x14ac:dyDescent="0.35">
      <c r="A18" s="77" t="s">
        <v>65</v>
      </c>
      <c r="B18" s="63"/>
      <c r="C18" s="63">
        <v>-1406</v>
      </c>
      <c r="D18" s="63"/>
      <c r="E18" s="63"/>
      <c r="F18" s="63"/>
      <c r="G18" s="63">
        <v>-29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>
        <v>791</v>
      </c>
      <c r="V18" s="63" t="s">
        <v>0</v>
      </c>
      <c r="W18" s="17">
        <v>-644</v>
      </c>
      <c r="X18" s="19"/>
    </row>
    <row r="19" spans="1:24" ht="15" thickBot="1" x14ac:dyDescent="0.35">
      <c r="A19" s="78" t="s">
        <v>66</v>
      </c>
      <c r="B19" s="5" t="s">
        <v>0</v>
      </c>
      <c r="C19" s="5" t="s">
        <v>0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5" t="s">
        <v>0</v>
      </c>
      <c r="T19" s="5" t="s">
        <v>0</v>
      </c>
      <c r="U19" s="5">
        <v>-7999</v>
      </c>
      <c r="V19" s="5" t="s">
        <v>0</v>
      </c>
      <c r="W19" s="17">
        <v>-7999</v>
      </c>
      <c r="X19" s="19"/>
    </row>
    <row r="20" spans="1:24" ht="15" thickBot="1" x14ac:dyDescent="0.35">
      <c r="A20" s="78" t="s">
        <v>67</v>
      </c>
      <c r="B20" s="6">
        <v>-753772</v>
      </c>
      <c r="C20" s="6">
        <v>-2754</v>
      </c>
      <c r="D20" s="6"/>
      <c r="E20" s="6">
        <v>-16379</v>
      </c>
      <c r="F20" s="6">
        <v>-14855</v>
      </c>
      <c r="G20" s="6"/>
      <c r="H20" s="6">
        <v>14357</v>
      </c>
      <c r="I20" s="6"/>
      <c r="J20" s="6">
        <v>15617</v>
      </c>
      <c r="K20" s="6">
        <v>145591</v>
      </c>
      <c r="L20" s="6">
        <v>260125</v>
      </c>
      <c r="M20" s="6">
        <v>201379</v>
      </c>
      <c r="N20" s="6">
        <v>25872</v>
      </c>
      <c r="O20" s="6">
        <v>28040</v>
      </c>
      <c r="P20" s="6">
        <v>15939</v>
      </c>
      <c r="Q20" s="6">
        <v>293</v>
      </c>
      <c r="R20" s="6">
        <v>1582</v>
      </c>
      <c r="S20" s="6"/>
      <c r="T20" s="6">
        <v>78203</v>
      </c>
      <c r="U20" s="5" t="s">
        <v>0</v>
      </c>
      <c r="V20" s="5" t="s">
        <v>0</v>
      </c>
      <c r="W20" s="17">
        <v>-762</v>
      </c>
      <c r="X20" s="19"/>
    </row>
    <row r="21" spans="1:24" ht="15" thickBot="1" x14ac:dyDescent="0.35">
      <c r="A21" s="77" t="s">
        <v>68</v>
      </c>
      <c r="B21" s="63">
        <v>-753772</v>
      </c>
      <c r="C21" s="63" t="s">
        <v>0</v>
      </c>
      <c r="D21" s="63" t="s">
        <v>0</v>
      </c>
      <c r="E21" s="63" t="s">
        <v>0</v>
      </c>
      <c r="F21" s="63" t="s">
        <v>0</v>
      </c>
      <c r="G21" s="63" t="s">
        <v>0</v>
      </c>
      <c r="H21" s="63"/>
      <c r="I21" s="63" t="s">
        <v>0</v>
      </c>
      <c r="J21" s="63" t="s">
        <v>0</v>
      </c>
      <c r="K21" s="63">
        <v>149254</v>
      </c>
      <c r="L21" s="63">
        <v>259627</v>
      </c>
      <c r="M21" s="63">
        <v>201379</v>
      </c>
      <c r="N21" s="63">
        <v>13537</v>
      </c>
      <c r="O21" s="63">
        <v>28040</v>
      </c>
      <c r="P21" s="63">
        <v>15939</v>
      </c>
      <c r="Q21" s="63">
        <v>293</v>
      </c>
      <c r="R21" s="63">
        <v>1582</v>
      </c>
      <c r="S21" s="63" t="s">
        <v>0</v>
      </c>
      <c r="T21" s="63">
        <v>84121</v>
      </c>
      <c r="U21" s="63" t="s">
        <v>0</v>
      </c>
      <c r="V21" s="63" t="s">
        <v>0</v>
      </c>
      <c r="W21" s="17"/>
      <c r="X21" s="19"/>
    </row>
    <row r="22" spans="1:24" ht="18" customHeight="1" thickBot="1" x14ac:dyDescent="0.35">
      <c r="A22" s="77" t="s">
        <v>69</v>
      </c>
      <c r="B22" s="63" t="s">
        <v>0</v>
      </c>
      <c r="C22" s="63" t="s">
        <v>0</v>
      </c>
      <c r="D22" s="63" t="s">
        <v>0</v>
      </c>
      <c r="E22" s="63">
        <v>-16379</v>
      </c>
      <c r="F22" s="63" t="s">
        <v>0</v>
      </c>
      <c r="G22" s="63" t="s">
        <v>0</v>
      </c>
      <c r="H22" s="63" t="s">
        <v>0</v>
      </c>
      <c r="I22" s="63" t="s">
        <v>0</v>
      </c>
      <c r="J22" s="63">
        <v>15617</v>
      </c>
      <c r="K22" s="63" t="s">
        <v>0</v>
      </c>
      <c r="L22" s="63" t="s">
        <v>0</v>
      </c>
      <c r="M22" s="63" t="s">
        <v>0</v>
      </c>
      <c r="N22" s="63" t="s">
        <v>0</v>
      </c>
      <c r="O22" s="63" t="s">
        <v>0</v>
      </c>
      <c r="P22" s="63" t="s">
        <v>0</v>
      </c>
      <c r="Q22" s="63" t="s">
        <v>0</v>
      </c>
      <c r="R22" s="63" t="s">
        <v>0</v>
      </c>
      <c r="S22" s="63" t="s">
        <v>0</v>
      </c>
      <c r="T22" s="63" t="s">
        <v>0</v>
      </c>
      <c r="U22" s="63" t="s">
        <v>0</v>
      </c>
      <c r="V22" s="63" t="s">
        <v>0</v>
      </c>
      <c r="W22" s="17">
        <v>-762</v>
      </c>
      <c r="X22" s="19"/>
    </row>
    <row r="23" spans="1:24" ht="15" thickBot="1" x14ac:dyDescent="0.35">
      <c r="A23" s="77" t="s">
        <v>70</v>
      </c>
      <c r="B23" s="63" t="s">
        <v>0</v>
      </c>
      <c r="C23" s="63" t="s">
        <v>0</v>
      </c>
      <c r="D23" s="63" t="s">
        <v>0</v>
      </c>
      <c r="E23" s="63" t="s">
        <v>0</v>
      </c>
      <c r="F23" s="63">
        <v>-14855</v>
      </c>
      <c r="G23" s="63" t="s">
        <v>0</v>
      </c>
      <c r="H23" s="63">
        <v>14855</v>
      </c>
      <c r="I23" s="63" t="s">
        <v>0</v>
      </c>
      <c r="J23" s="63" t="s">
        <v>0</v>
      </c>
      <c r="K23" s="63" t="s">
        <v>0</v>
      </c>
      <c r="L23" s="63" t="s">
        <v>0</v>
      </c>
      <c r="M23" s="63" t="s">
        <v>0</v>
      </c>
      <c r="N23" s="63" t="s">
        <v>0</v>
      </c>
      <c r="O23" s="63" t="s">
        <v>0</v>
      </c>
      <c r="P23" s="63" t="s">
        <v>0</v>
      </c>
      <c r="Q23" s="63" t="s">
        <v>0</v>
      </c>
      <c r="R23" s="63" t="s">
        <v>0</v>
      </c>
      <c r="S23" s="63" t="s">
        <v>0</v>
      </c>
      <c r="T23" s="63" t="s">
        <v>0</v>
      </c>
      <c r="U23" s="63" t="s">
        <v>0</v>
      </c>
      <c r="V23" s="63" t="s">
        <v>0</v>
      </c>
      <c r="W23" s="17"/>
      <c r="X23" s="19"/>
    </row>
    <row r="24" spans="1:24" ht="20.399999999999999" customHeight="1" thickBot="1" x14ac:dyDescent="0.35">
      <c r="A24" s="77" t="s">
        <v>71</v>
      </c>
      <c r="B24" s="63"/>
      <c r="C24" s="63">
        <v>-2754</v>
      </c>
      <c r="D24" s="63"/>
      <c r="E24" s="63"/>
      <c r="F24" s="63"/>
      <c r="G24" s="63"/>
      <c r="H24" s="63">
        <v>-498</v>
      </c>
      <c r="I24" s="63"/>
      <c r="J24" s="63"/>
      <c r="K24" s="63">
        <v>-3663</v>
      </c>
      <c r="L24" s="63">
        <v>498</v>
      </c>
      <c r="M24" s="63"/>
      <c r="N24" s="63">
        <v>12335</v>
      </c>
      <c r="O24" s="63"/>
      <c r="P24" s="63"/>
      <c r="Q24" s="63"/>
      <c r="R24" s="63"/>
      <c r="S24" s="63"/>
      <c r="T24" s="63">
        <v>-5918</v>
      </c>
      <c r="U24" s="63" t="s">
        <v>0</v>
      </c>
      <c r="V24" s="63" t="s">
        <v>0</v>
      </c>
      <c r="W24" s="17"/>
      <c r="X24" s="19"/>
    </row>
    <row r="25" spans="1:24" ht="15" thickBot="1" x14ac:dyDescent="0.35">
      <c r="A25" s="79" t="s">
        <v>72</v>
      </c>
      <c r="B25" s="8">
        <v>264</v>
      </c>
      <c r="C25" s="8">
        <v>55670</v>
      </c>
      <c r="D25" s="8">
        <v>1084</v>
      </c>
      <c r="E25" s="8"/>
      <c r="F25" s="8">
        <v>88</v>
      </c>
      <c r="G25" s="8"/>
      <c r="H25" s="8"/>
      <c r="I25" s="8"/>
      <c r="J25" s="8"/>
      <c r="K25" s="8"/>
      <c r="L25" s="8">
        <v>29</v>
      </c>
      <c r="M25" s="8">
        <v>29</v>
      </c>
      <c r="N25" s="8">
        <v>59</v>
      </c>
      <c r="O25" s="8">
        <v>-2637</v>
      </c>
      <c r="P25" s="8"/>
      <c r="Q25" s="8"/>
      <c r="R25" s="8">
        <v>264</v>
      </c>
      <c r="S25" s="8">
        <v>439</v>
      </c>
      <c r="T25" s="8">
        <v>80225</v>
      </c>
      <c r="U25" s="8" t="s">
        <v>0</v>
      </c>
      <c r="V25" s="8" t="s">
        <v>0</v>
      </c>
      <c r="W25" s="17">
        <v>135514</v>
      </c>
      <c r="X25" s="19"/>
    </row>
    <row r="26" spans="1:24" ht="42" thickBot="1" x14ac:dyDescent="0.35">
      <c r="A26" s="80" t="s">
        <v>73</v>
      </c>
      <c r="B26" s="64"/>
      <c r="C26" s="64">
        <v>55670</v>
      </c>
      <c r="D26" s="64">
        <v>176</v>
      </c>
      <c r="E26" s="64"/>
      <c r="F26" s="64"/>
      <c r="G26" s="64"/>
      <c r="H26" s="64"/>
      <c r="I26" s="64"/>
      <c r="J26" s="64"/>
      <c r="K26" s="64"/>
      <c r="L26" s="64"/>
      <c r="M26" s="64">
        <v>29</v>
      </c>
      <c r="N26" s="64">
        <v>59</v>
      </c>
      <c r="O26" s="64"/>
      <c r="P26" s="64"/>
      <c r="Q26" s="64"/>
      <c r="R26" s="64">
        <v>264</v>
      </c>
      <c r="S26" s="64">
        <v>322</v>
      </c>
      <c r="T26" s="64">
        <v>79814</v>
      </c>
      <c r="U26" s="64" t="s">
        <v>0</v>
      </c>
      <c r="V26" s="64" t="s">
        <v>0</v>
      </c>
      <c r="W26" s="17">
        <v>136334</v>
      </c>
      <c r="X26" s="19"/>
    </row>
    <row r="27" spans="1:24" ht="15" thickBot="1" x14ac:dyDescent="0.35">
      <c r="A27" s="81" t="s">
        <v>74</v>
      </c>
      <c r="B27" s="64">
        <v>264</v>
      </c>
      <c r="C27" s="64"/>
      <c r="D27" s="64">
        <v>908</v>
      </c>
      <c r="E27" s="64"/>
      <c r="F27" s="64">
        <v>88</v>
      </c>
      <c r="G27" s="64"/>
      <c r="H27" s="64"/>
      <c r="I27" s="64"/>
      <c r="J27" s="64"/>
      <c r="K27" s="64"/>
      <c r="L27" s="64">
        <v>29</v>
      </c>
      <c r="M27" s="64"/>
      <c r="N27" s="64"/>
      <c r="O27" s="64"/>
      <c r="P27" s="64"/>
      <c r="Q27" s="64"/>
      <c r="R27" s="64"/>
      <c r="S27" s="64">
        <v>117</v>
      </c>
      <c r="T27" s="64">
        <v>411</v>
      </c>
      <c r="U27" s="64" t="s">
        <v>0</v>
      </c>
      <c r="V27" s="64" t="s">
        <v>0</v>
      </c>
      <c r="W27" s="17">
        <v>1817</v>
      </c>
      <c r="X27" s="19"/>
    </row>
    <row r="28" spans="1:24" ht="15" thickBot="1" x14ac:dyDescent="0.35">
      <c r="A28" s="82" t="s">
        <v>75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>
        <v>-2637</v>
      </c>
      <c r="P28" s="64"/>
      <c r="Q28" s="64"/>
      <c r="R28" s="64"/>
      <c r="S28" s="64"/>
      <c r="T28" s="64"/>
      <c r="U28" s="64" t="s">
        <v>0</v>
      </c>
      <c r="V28" s="64" t="s">
        <v>0</v>
      </c>
      <c r="W28" s="17">
        <v>-2637</v>
      </c>
      <c r="X28" s="19"/>
    </row>
    <row r="29" spans="1:24" ht="15" thickBot="1" x14ac:dyDescent="0.35">
      <c r="A29" s="83" t="s">
        <v>76</v>
      </c>
      <c r="B29" s="65">
        <v>11485</v>
      </c>
      <c r="C29" s="65">
        <v>1758</v>
      </c>
      <c r="D29" s="65"/>
      <c r="E29" s="65">
        <v>1026</v>
      </c>
      <c r="F29" s="65">
        <v>88</v>
      </c>
      <c r="G29" s="65"/>
      <c r="H29" s="65"/>
      <c r="I29" s="65"/>
      <c r="J29" s="65"/>
      <c r="K29" s="65"/>
      <c r="L29" s="65"/>
      <c r="M29" s="65">
        <v>29</v>
      </c>
      <c r="N29" s="65"/>
      <c r="O29" s="65">
        <v>322</v>
      </c>
      <c r="P29" s="65"/>
      <c r="Q29" s="65"/>
      <c r="R29" s="65"/>
      <c r="S29" s="65"/>
      <c r="T29" s="65"/>
      <c r="U29" s="65">
        <v>10226</v>
      </c>
      <c r="V29" s="65">
        <v>19367</v>
      </c>
      <c r="W29" s="17">
        <v>44301</v>
      </c>
      <c r="X29" s="19"/>
    </row>
    <row r="30" spans="1:24" ht="15" thickBot="1" x14ac:dyDescent="0.35">
      <c r="A30" s="84" t="s">
        <v>77</v>
      </c>
      <c r="B30" s="9"/>
      <c r="C30" s="9">
        <v>135571</v>
      </c>
      <c r="D30" s="9">
        <v>14152</v>
      </c>
      <c r="E30" s="9">
        <v>1171</v>
      </c>
      <c r="F30" s="9">
        <v>24319</v>
      </c>
      <c r="G30" s="9">
        <v>59</v>
      </c>
      <c r="H30" s="9">
        <v>3955</v>
      </c>
      <c r="I30" s="9">
        <v>147</v>
      </c>
      <c r="J30" s="9">
        <v>11338</v>
      </c>
      <c r="K30" s="9">
        <v>52329</v>
      </c>
      <c r="L30" s="9">
        <v>129008</v>
      </c>
      <c r="M30" s="9">
        <v>9376</v>
      </c>
      <c r="N30" s="9">
        <v>6358</v>
      </c>
      <c r="O30" s="9">
        <v>27044</v>
      </c>
      <c r="P30" s="9">
        <v>6944</v>
      </c>
      <c r="Q30" s="9">
        <v>59</v>
      </c>
      <c r="R30" s="9">
        <v>1025</v>
      </c>
      <c r="S30" s="9">
        <v>1202</v>
      </c>
      <c r="T30" s="9"/>
      <c r="U30" s="9">
        <v>118517</v>
      </c>
      <c r="V30" s="9">
        <v>241989</v>
      </c>
      <c r="W30" s="17">
        <v>784563</v>
      </c>
      <c r="X30" s="19"/>
    </row>
    <row r="31" spans="1:24" ht="15" thickBot="1" x14ac:dyDescent="0.35">
      <c r="A31" s="85" t="s">
        <v>78</v>
      </c>
      <c r="B31" s="10"/>
      <c r="C31" s="11">
        <v>45591</v>
      </c>
      <c r="D31" s="11">
        <v>13888</v>
      </c>
      <c r="E31" s="11">
        <v>1171</v>
      </c>
      <c r="F31" s="11">
        <v>967</v>
      </c>
      <c r="G31" s="11">
        <v>59</v>
      </c>
      <c r="H31" s="11">
        <v>2198</v>
      </c>
      <c r="I31" s="11">
        <v>147</v>
      </c>
      <c r="J31" s="11">
        <v>4747</v>
      </c>
      <c r="K31" s="11">
        <v>117</v>
      </c>
      <c r="L31" s="11">
        <v>4512</v>
      </c>
      <c r="M31" s="11">
        <v>8937</v>
      </c>
      <c r="N31" s="11">
        <v>88</v>
      </c>
      <c r="O31" s="11">
        <v>27044</v>
      </c>
      <c r="P31" s="11"/>
      <c r="Q31" s="11">
        <v>29</v>
      </c>
      <c r="R31" s="11">
        <v>205</v>
      </c>
      <c r="S31" s="11">
        <v>1202</v>
      </c>
      <c r="T31" s="11"/>
      <c r="U31" s="11">
        <v>57575</v>
      </c>
      <c r="V31" s="11">
        <v>89043</v>
      </c>
      <c r="W31" s="17">
        <v>257516</v>
      </c>
      <c r="X31" s="19"/>
    </row>
    <row r="32" spans="1:24" ht="15" thickBot="1" x14ac:dyDescent="0.35">
      <c r="A32" s="86" t="s">
        <v>79</v>
      </c>
      <c r="B32" s="12"/>
      <c r="C32" s="12">
        <v>527</v>
      </c>
      <c r="D32" s="12"/>
      <c r="E32" s="12"/>
      <c r="F32" s="12"/>
      <c r="G32" s="12"/>
      <c r="H32" s="12"/>
      <c r="I32" s="12"/>
      <c r="J32" s="12"/>
      <c r="K32" s="12"/>
      <c r="L32" s="12">
        <v>586</v>
      </c>
      <c r="M32" s="12"/>
      <c r="N32" s="12"/>
      <c r="O32" s="12"/>
      <c r="P32" s="12"/>
      <c r="Q32" s="12"/>
      <c r="R32" s="12"/>
      <c r="S32" s="12"/>
      <c r="T32" s="12"/>
      <c r="U32" s="12">
        <v>1875</v>
      </c>
      <c r="V32" s="12">
        <v>1817</v>
      </c>
      <c r="W32" s="17">
        <v>4805</v>
      </c>
      <c r="X32" s="19"/>
    </row>
    <row r="33" spans="1:24" ht="15" thickBot="1" x14ac:dyDescent="0.35">
      <c r="A33" s="86" t="s">
        <v>80</v>
      </c>
      <c r="B33" s="12"/>
      <c r="C33" s="12">
        <v>44653</v>
      </c>
      <c r="D33" s="12">
        <v>13888</v>
      </c>
      <c r="E33" s="12">
        <v>967</v>
      </c>
      <c r="F33" s="12">
        <v>498</v>
      </c>
      <c r="G33" s="12">
        <v>59</v>
      </c>
      <c r="H33" s="12">
        <v>2139</v>
      </c>
      <c r="I33" s="12">
        <v>147</v>
      </c>
      <c r="J33" s="12">
        <v>4717</v>
      </c>
      <c r="K33" s="12">
        <v>29</v>
      </c>
      <c r="L33" s="12">
        <v>3106</v>
      </c>
      <c r="M33" s="12">
        <v>8937</v>
      </c>
      <c r="N33" s="12">
        <v>88</v>
      </c>
      <c r="O33" s="12">
        <v>27044</v>
      </c>
      <c r="P33" s="13"/>
      <c r="Q33" s="12">
        <v>29</v>
      </c>
      <c r="R33" s="12">
        <v>176</v>
      </c>
      <c r="S33" s="12">
        <v>1202</v>
      </c>
      <c r="T33" s="13"/>
      <c r="U33" s="12">
        <v>52154</v>
      </c>
      <c r="V33" s="12">
        <v>84325</v>
      </c>
      <c r="W33" s="17">
        <v>244156</v>
      </c>
      <c r="X33" s="19"/>
    </row>
    <row r="34" spans="1:24" ht="42.6" thickBot="1" x14ac:dyDescent="0.35">
      <c r="A34" s="87" t="s">
        <v>81</v>
      </c>
      <c r="B34" s="12"/>
      <c r="C34" s="12">
        <v>4102</v>
      </c>
      <c r="D34" s="12"/>
      <c r="E34" s="12"/>
      <c r="F34" s="12">
        <v>234</v>
      </c>
      <c r="G34" s="12"/>
      <c r="H34" s="12">
        <v>88</v>
      </c>
      <c r="I34" s="12"/>
      <c r="J34" s="12">
        <v>29</v>
      </c>
      <c r="K34" s="12">
        <v>29</v>
      </c>
      <c r="L34" s="12">
        <v>1436</v>
      </c>
      <c r="M34" s="12"/>
      <c r="N34" s="12">
        <v>88</v>
      </c>
      <c r="O34" s="12"/>
      <c r="P34" s="12"/>
      <c r="Q34" s="12">
        <v>29</v>
      </c>
      <c r="R34" s="12">
        <v>59</v>
      </c>
      <c r="S34" s="12"/>
      <c r="T34" s="12"/>
      <c r="U34" s="12">
        <v>5977</v>
      </c>
      <c r="V34" s="12">
        <v>18313</v>
      </c>
      <c r="W34" s="17">
        <v>30383</v>
      </c>
      <c r="X34" s="19"/>
    </row>
    <row r="35" spans="1:24" ht="42.6" thickBot="1" x14ac:dyDescent="0.35">
      <c r="A35" s="87" t="s">
        <v>82</v>
      </c>
      <c r="B35" s="12"/>
      <c r="C35" s="12">
        <v>234</v>
      </c>
      <c r="D35" s="12"/>
      <c r="E35" s="12"/>
      <c r="F35" s="12"/>
      <c r="G35" s="12"/>
      <c r="H35" s="12"/>
      <c r="I35" s="12"/>
      <c r="J35" s="12"/>
      <c r="K35" s="12"/>
      <c r="L35" s="12">
        <v>176</v>
      </c>
      <c r="M35" s="12"/>
      <c r="N35" s="12"/>
      <c r="O35" s="12"/>
      <c r="P35" s="12"/>
      <c r="Q35" s="12"/>
      <c r="R35" s="12"/>
      <c r="S35" s="12"/>
      <c r="T35" s="12"/>
      <c r="U35" s="12">
        <v>1319</v>
      </c>
      <c r="V35" s="12">
        <v>2344</v>
      </c>
      <c r="W35" s="17">
        <v>4073</v>
      </c>
      <c r="X35" s="19"/>
    </row>
    <row r="36" spans="1:24" ht="42.6" thickBot="1" x14ac:dyDescent="0.35">
      <c r="A36" s="87" t="s">
        <v>83</v>
      </c>
      <c r="B36" s="12"/>
      <c r="C36" s="12">
        <v>938</v>
      </c>
      <c r="D36" s="12"/>
      <c r="E36" s="12"/>
      <c r="F36" s="12">
        <v>29</v>
      </c>
      <c r="G36" s="12"/>
      <c r="H36" s="12">
        <v>1670</v>
      </c>
      <c r="I36" s="12"/>
      <c r="J36" s="12"/>
      <c r="K36" s="12"/>
      <c r="L36" s="12">
        <v>205</v>
      </c>
      <c r="M36" s="12"/>
      <c r="N36" s="12"/>
      <c r="O36" s="12"/>
      <c r="P36" s="12"/>
      <c r="Q36" s="12"/>
      <c r="R36" s="12"/>
      <c r="S36" s="12"/>
      <c r="T36" s="12"/>
      <c r="U36" s="12">
        <v>3838</v>
      </c>
      <c r="V36" s="12">
        <v>7911</v>
      </c>
      <c r="W36" s="17">
        <v>14591</v>
      </c>
      <c r="X36" s="19"/>
    </row>
    <row r="37" spans="1:24" ht="28.8" thickBot="1" x14ac:dyDescent="0.35">
      <c r="A37" s="87" t="s">
        <v>84</v>
      </c>
      <c r="B37" s="12"/>
      <c r="C37" s="12">
        <v>7852</v>
      </c>
      <c r="D37" s="12"/>
      <c r="E37" s="12">
        <v>410</v>
      </c>
      <c r="F37" s="12"/>
      <c r="G37" s="12"/>
      <c r="H37" s="12"/>
      <c r="I37" s="12"/>
      <c r="J37" s="12"/>
      <c r="K37" s="12"/>
      <c r="L37" s="12">
        <v>176</v>
      </c>
      <c r="M37" s="12">
        <v>8849</v>
      </c>
      <c r="N37" s="12"/>
      <c r="O37" s="12">
        <v>27044</v>
      </c>
      <c r="P37" s="12"/>
      <c r="Q37" s="12"/>
      <c r="R37" s="12">
        <v>59</v>
      </c>
      <c r="S37" s="12"/>
      <c r="T37" s="12"/>
      <c r="U37" s="12">
        <v>6944</v>
      </c>
      <c r="V37" s="12">
        <v>20803</v>
      </c>
      <c r="W37" s="17">
        <v>72137</v>
      </c>
      <c r="X37" s="19"/>
    </row>
    <row r="38" spans="1:24" ht="28.8" thickBot="1" x14ac:dyDescent="0.35">
      <c r="A38" s="87" t="s">
        <v>85</v>
      </c>
      <c r="B38" s="12"/>
      <c r="C38" s="12">
        <v>7559</v>
      </c>
      <c r="D38" s="12"/>
      <c r="E38" s="12"/>
      <c r="F38" s="12"/>
      <c r="G38" s="12">
        <v>59</v>
      </c>
      <c r="H38" s="12">
        <v>29</v>
      </c>
      <c r="I38" s="12"/>
      <c r="J38" s="12"/>
      <c r="K38" s="12"/>
      <c r="L38" s="12">
        <v>176</v>
      </c>
      <c r="M38" s="12">
        <v>88</v>
      </c>
      <c r="N38" s="12"/>
      <c r="O38" s="12"/>
      <c r="P38" s="12"/>
      <c r="Q38" s="12"/>
      <c r="R38" s="12"/>
      <c r="S38" s="12"/>
      <c r="T38" s="12"/>
      <c r="U38" s="12">
        <v>13068</v>
      </c>
      <c r="V38" s="12">
        <v>22209</v>
      </c>
      <c r="W38" s="17">
        <v>43188</v>
      </c>
      <c r="X38" s="19"/>
    </row>
    <row r="39" spans="1:24" ht="42.6" thickBot="1" x14ac:dyDescent="0.35">
      <c r="A39" s="87" t="s">
        <v>86</v>
      </c>
      <c r="B39" s="12"/>
      <c r="C39" s="12">
        <v>14767</v>
      </c>
      <c r="D39" s="12">
        <v>13888</v>
      </c>
      <c r="E39" s="12">
        <v>557</v>
      </c>
      <c r="F39" s="12">
        <v>88</v>
      </c>
      <c r="G39" s="12"/>
      <c r="H39" s="12">
        <v>59</v>
      </c>
      <c r="I39" s="12">
        <v>147</v>
      </c>
      <c r="J39" s="12">
        <v>4600</v>
      </c>
      <c r="K39" s="12"/>
      <c r="L39" s="12">
        <v>293</v>
      </c>
      <c r="M39" s="12"/>
      <c r="N39" s="12"/>
      <c r="O39" s="12"/>
      <c r="P39" s="12"/>
      <c r="Q39" s="12"/>
      <c r="R39" s="12"/>
      <c r="S39" s="12">
        <v>440</v>
      </c>
      <c r="T39" s="12"/>
      <c r="U39" s="12">
        <v>5831</v>
      </c>
      <c r="V39" s="12">
        <v>4366</v>
      </c>
      <c r="W39" s="17">
        <v>45035</v>
      </c>
      <c r="X39" s="19"/>
    </row>
    <row r="40" spans="1:24" ht="56.4" thickBot="1" x14ac:dyDescent="0.35">
      <c r="A40" s="87" t="s">
        <v>87</v>
      </c>
      <c r="B40" s="12"/>
      <c r="C40" s="12">
        <v>5977</v>
      </c>
      <c r="D40" s="12"/>
      <c r="E40" s="12"/>
      <c r="F40" s="12"/>
      <c r="G40" s="12"/>
      <c r="H40" s="12">
        <v>29</v>
      </c>
      <c r="I40" s="12"/>
      <c r="J40" s="12">
        <v>29</v>
      </c>
      <c r="K40" s="12"/>
      <c r="L40" s="12">
        <v>176</v>
      </c>
      <c r="M40" s="12"/>
      <c r="N40" s="12"/>
      <c r="O40" s="12"/>
      <c r="P40" s="12"/>
      <c r="Q40" s="12"/>
      <c r="R40" s="12">
        <v>59</v>
      </c>
      <c r="S40" s="12">
        <v>293</v>
      </c>
      <c r="T40" s="12"/>
      <c r="U40" s="12">
        <v>8028</v>
      </c>
      <c r="V40" s="12">
        <v>938</v>
      </c>
      <c r="W40" s="17">
        <v>15529</v>
      </c>
      <c r="X40" s="19"/>
    </row>
    <row r="41" spans="1:24" ht="42.6" thickBot="1" x14ac:dyDescent="0.35">
      <c r="A41" s="87" t="s">
        <v>88</v>
      </c>
      <c r="B41" s="12"/>
      <c r="C41" s="12">
        <v>1875</v>
      </c>
      <c r="D41" s="12"/>
      <c r="E41" s="12"/>
      <c r="F41" s="12">
        <v>59</v>
      </c>
      <c r="G41" s="12"/>
      <c r="H41" s="12">
        <v>29</v>
      </c>
      <c r="I41" s="12"/>
      <c r="J41" s="12">
        <v>29</v>
      </c>
      <c r="K41" s="12"/>
      <c r="L41" s="12">
        <v>264</v>
      </c>
      <c r="M41" s="12"/>
      <c r="N41" s="12"/>
      <c r="O41" s="12"/>
      <c r="P41" s="12"/>
      <c r="Q41" s="12"/>
      <c r="R41" s="12"/>
      <c r="S41" s="12">
        <v>322</v>
      </c>
      <c r="T41" s="12"/>
      <c r="U41" s="12">
        <v>3340</v>
      </c>
      <c r="V41" s="12">
        <v>2696</v>
      </c>
      <c r="W41" s="17">
        <v>8614</v>
      </c>
      <c r="X41" s="19"/>
    </row>
    <row r="42" spans="1:24" ht="28.8" thickBot="1" x14ac:dyDescent="0.35">
      <c r="A42" s="87" t="s">
        <v>89</v>
      </c>
      <c r="B42" s="12"/>
      <c r="C42" s="12">
        <v>879</v>
      </c>
      <c r="D42" s="12"/>
      <c r="E42" s="12"/>
      <c r="F42" s="12">
        <v>29</v>
      </c>
      <c r="G42" s="12"/>
      <c r="H42" s="12"/>
      <c r="I42" s="12"/>
      <c r="J42" s="12"/>
      <c r="K42" s="12"/>
      <c r="L42" s="12">
        <v>176</v>
      </c>
      <c r="M42" s="12"/>
      <c r="N42" s="12"/>
      <c r="O42" s="12"/>
      <c r="P42" s="12"/>
      <c r="Q42" s="12"/>
      <c r="R42" s="12"/>
      <c r="S42" s="12">
        <v>147</v>
      </c>
      <c r="T42" s="12"/>
      <c r="U42" s="12">
        <v>1553</v>
      </c>
      <c r="V42" s="12">
        <v>1846</v>
      </c>
      <c r="W42" s="17">
        <v>4629</v>
      </c>
      <c r="X42" s="19"/>
    </row>
    <row r="43" spans="1:24" ht="28.8" thickBot="1" x14ac:dyDescent="0.35">
      <c r="A43" s="87" t="s">
        <v>90</v>
      </c>
      <c r="B43" s="12"/>
      <c r="C43" s="12">
        <v>469</v>
      </c>
      <c r="D43" s="12"/>
      <c r="E43" s="12"/>
      <c r="F43" s="12">
        <v>59</v>
      </c>
      <c r="G43" s="12"/>
      <c r="H43" s="12">
        <v>234</v>
      </c>
      <c r="I43" s="12"/>
      <c r="J43" s="12">
        <v>29</v>
      </c>
      <c r="K43" s="12"/>
      <c r="L43" s="12">
        <v>29</v>
      </c>
      <c r="M43" s="12"/>
      <c r="N43" s="12"/>
      <c r="O43" s="12"/>
      <c r="P43" s="12"/>
      <c r="Q43" s="12"/>
      <c r="R43" s="12"/>
      <c r="S43" s="12"/>
      <c r="T43" s="12"/>
      <c r="U43" s="12">
        <v>2256</v>
      </c>
      <c r="V43" s="12">
        <v>2901</v>
      </c>
      <c r="W43" s="17">
        <v>5977</v>
      </c>
      <c r="X43" s="19"/>
    </row>
    <row r="44" spans="1:24" ht="28.8" thickBot="1" x14ac:dyDescent="0.35">
      <c r="A44" s="86" t="s">
        <v>91</v>
      </c>
      <c r="B44" s="12"/>
      <c r="C44" s="12">
        <v>410</v>
      </c>
      <c r="D44" s="12"/>
      <c r="E44" s="12">
        <v>205</v>
      </c>
      <c r="F44" s="12">
        <v>469</v>
      </c>
      <c r="G44" s="12"/>
      <c r="H44" s="12">
        <v>59</v>
      </c>
      <c r="I44" s="12"/>
      <c r="J44" s="12">
        <v>29</v>
      </c>
      <c r="K44" s="12">
        <v>88</v>
      </c>
      <c r="L44" s="12">
        <v>820</v>
      </c>
      <c r="M44" s="12"/>
      <c r="N44" s="12"/>
      <c r="O44" s="12"/>
      <c r="P44" s="12"/>
      <c r="Q44" s="12"/>
      <c r="R44" s="12">
        <v>29</v>
      </c>
      <c r="S44" s="12"/>
      <c r="T44" s="12"/>
      <c r="U44" s="12">
        <v>3545</v>
      </c>
      <c r="V44" s="12">
        <v>2901</v>
      </c>
      <c r="W44" s="17">
        <v>8555</v>
      </c>
      <c r="X44" s="19"/>
    </row>
    <row r="45" spans="1:24" ht="15" thickBot="1" x14ac:dyDescent="0.35">
      <c r="A45" s="88" t="s">
        <v>92</v>
      </c>
      <c r="B45" s="10"/>
      <c r="C45" s="11">
        <v>733</v>
      </c>
      <c r="D45" s="11"/>
      <c r="E45" s="10"/>
      <c r="F45" s="11">
        <v>352</v>
      </c>
      <c r="G45" s="10"/>
      <c r="H45" s="11">
        <v>117</v>
      </c>
      <c r="I45" s="10"/>
      <c r="J45" s="11">
        <v>29</v>
      </c>
      <c r="K45" s="11">
        <v>176</v>
      </c>
      <c r="L45" s="11">
        <v>3194</v>
      </c>
      <c r="M45" s="11">
        <v>352</v>
      </c>
      <c r="N45" s="11">
        <v>59</v>
      </c>
      <c r="O45" s="10"/>
      <c r="P45" s="10"/>
      <c r="Q45" s="10"/>
      <c r="R45" s="11">
        <v>498</v>
      </c>
      <c r="S45" s="10"/>
      <c r="T45" s="10"/>
      <c r="U45" s="11">
        <v>908</v>
      </c>
      <c r="V45" s="11">
        <v>1143</v>
      </c>
      <c r="W45" s="17">
        <v>7559</v>
      </c>
      <c r="X45" s="19"/>
    </row>
    <row r="46" spans="1:24" ht="15" thickBot="1" x14ac:dyDescent="0.35">
      <c r="A46" s="85" t="s">
        <v>93</v>
      </c>
      <c r="B46" s="10"/>
      <c r="C46" s="11">
        <v>4688</v>
      </c>
      <c r="D46" s="10"/>
      <c r="E46" s="10"/>
      <c r="F46" s="11">
        <v>1963</v>
      </c>
      <c r="G46" s="10"/>
      <c r="H46" s="11">
        <v>615</v>
      </c>
      <c r="I46" s="10"/>
      <c r="J46" s="11">
        <v>88</v>
      </c>
      <c r="K46" s="11">
        <v>264</v>
      </c>
      <c r="L46" s="11">
        <v>27308</v>
      </c>
      <c r="M46" s="10">
        <v>88</v>
      </c>
      <c r="N46" s="10"/>
      <c r="O46" s="10"/>
      <c r="P46" s="10"/>
      <c r="Q46" s="11">
        <v>29</v>
      </c>
      <c r="R46" s="11">
        <v>205</v>
      </c>
      <c r="S46" s="10"/>
      <c r="T46" s="10"/>
      <c r="U46" s="11">
        <v>5714</v>
      </c>
      <c r="V46" s="11">
        <v>7384</v>
      </c>
      <c r="W46" s="17">
        <v>48344</v>
      </c>
      <c r="X46" s="19"/>
    </row>
    <row r="47" spans="1:24" ht="15" thickBot="1" x14ac:dyDescent="0.35">
      <c r="A47" s="89" t="s">
        <v>49</v>
      </c>
      <c r="B47" s="10"/>
      <c r="C47" s="11">
        <v>18107</v>
      </c>
      <c r="D47" s="11">
        <v>205</v>
      </c>
      <c r="E47" s="11"/>
      <c r="F47" s="11"/>
      <c r="G47" s="11"/>
      <c r="H47" s="11"/>
      <c r="I47" s="11"/>
      <c r="J47" s="11">
        <v>59</v>
      </c>
      <c r="K47" s="11">
        <v>51480</v>
      </c>
      <c r="L47" s="11">
        <v>92647</v>
      </c>
      <c r="M47" s="11"/>
      <c r="N47" s="11">
        <v>3868</v>
      </c>
      <c r="O47" s="11"/>
      <c r="P47" s="11">
        <v>6944</v>
      </c>
      <c r="Q47" s="11"/>
      <c r="R47" s="11"/>
      <c r="S47" s="11"/>
      <c r="T47" s="11"/>
      <c r="U47" s="11">
        <v>4747</v>
      </c>
      <c r="V47" s="11" t="s">
        <v>0</v>
      </c>
      <c r="W47" s="17">
        <v>178056</v>
      </c>
      <c r="X47" s="19"/>
    </row>
    <row r="48" spans="1:24" ht="15" thickBot="1" x14ac:dyDescent="0.35">
      <c r="A48" s="90" t="s">
        <v>94</v>
      </c>
      <c r="B48" s="12"/>
      <c r="C48" s="12">
        <v>234</v>
      </c>
      <c r="D48" s="12"/>
      <c r="E48" s="12"/>
      <c r="F48" s="12"/>
      <c r="G48" s="12"/>
      <c r="H48" s="12"/>
      <c r="I48" s="12"/>
      <c r="J48" s="12"/>
      <c r="K48" s="12">
        <v>51480</v>
      </c>
      <c r="L48" s="12">
        <v>84853</v>
      </c>
      <c r="M48" s="12"/>
      <c r="N48" s="12">
        <v>3868</v>
      </c>
      <c r="O48" s="12"/>
      <c r="P48" s="12"/>
      <c r="Q48" s="12"/>
      <c r="R48" s="12"/>
      <c r="S48" s="12"/>
      <c r="T48" s="12"/>
      <c r="U48" s="12">
        <v>0</v>
      </c>
      <c r="V48" s="12" t="s">
        <v>0</v>
      </c>
      <c r="W48" s="17">
        <v>140435</v>
      </c>
      <c r="X48" s="19"/>
    </row>
    <row r="49" spans="1:24" ht="15" thickBot="1" x14ac:dyDescent="0.35">
      <c r="A49" s="91" t="s">
        <v>95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38237</v>
      </c>
      <c r="L49" s="12">
        <v>30472</v>
      </c>
      <c r="M49" s="12"/>
      <c r="N49" s="12">
        <v>2608</v>
      </c>
      <c r="O49" s="12"/>
      <c r="P49" s="12"/>
      <c r="Q49" s="12"/>
      <c r="R49" s="12"/>
      <c r="S49" s="12"/>
      <c r="T49" s="12"/>
      <c r="U49" s="12">
        <v>0</v>
      </c>
      <c r="V49" s="12" t="s">
        <v>0</v>
      </c>
      <c r="W49" s="17">
        <v>71316</v>
      </c>
      <c r="X49" s="19"/>
    </row>
    <row r="50" spans="1:24" ht="15" thickBot="1" x14ac:dyDescent="0.35">
      <c r="A50" s="90" t="s">
        <v>96</v>
      </c>
      <c r="B50" s="12"/>
      <c r="C50" s="12"/>
      <c r="D50" s="12">
        <v>205</v>
      </c>
      <c r="E50" s="12"/>
      <c r="F50" s="12"/>
      <c r="G50" s="12"/>
      <c r="H50" s="12"/>
      <c r="I50" s="12"/>
      <c r="J50" s="12">
        <v>59</v>
      </c>
      <c r="K50" s="12"/>
      <c r="L50" s="12">
        <v>7765</v>
      </c>
      <c r="M50" s="12"/>
      <c r="N50" s="12"/>
      <c r="O50" s="12"/>
      <c r="P50" s="12"/>
      <c r="Q50" s="12"/>
      <c r="R50" s="12"/>
      <c r="S50" s="12"/>
      <c r="T50" s="12"/>
      <c r="U50" s="12">
        <v>2227</v>
      </c>
      <c r="V50" s="12" t="s">
        <v>0</v>
      </c>
      <c r="W50" s="17">
        <v>10255</v>
      </c>
      <c r="X50" s="19"/>
    </row>
    <row r="51" spans="1:24" ht="15" thickBot="1" x14ac:dyDescent="0.35">
      <c r="A51" s="90" t="s">
        <v>97</v>
      </c>
      <c r="B51" s="12"/>
      <c r="C51" s="12">
        <v>17873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v>1612</v>
      </c>
      <c r="V51" s="12" t="s">
        <v>0</v>
      </c>
      <c r="W51" s="17">
        <v>19485</v>
      </c>
      <c r="X51" s="19"/>
    </row>
    <row r="52" spans="1:24" ht="15" thickBot="1" x14ac:dyDescent="0.35">
      <c r="A52" s="90" t="s">
        <v>98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>
        <v>29</v>
      </c>
      <c r="M52" s="12"/>
      <c r="N52" s="12"/>
      <c r="O52" s="12"/>
      <c r="P52" s="12">
        <v>6944</v>
      </c>
      <c r="Q52" s="12"/>
      <c r="R52" s="12"/>
      <c r="S52" s="12"/>
      <c r="T52" s="12"/>
      <c r="U52" s="12">
        <v>908</v>
      </c>
      <c r="V52" s="12" t="s">
        <v>0</v>
      </c>
      <c r="W52" s="17">
        <v>7881</v>
      </c>
      <c r="X52" s="19"/>
    </row>
    <row r="53" spans="1:24" ht="15" thickBot="1" x14ac:dyDescent="0.35">
      <c r="A53" s="89" t="s">
        <v>99</v>
      </c>
      <c r="B53" s="10"/>
      <c r="C53" s="11">
        <v>1055</v>
      </c>
      <c r="D53" s="10">
        <v>29</v>
      </c>
      <c r="E53" s="10"/>
      <c r="F53" s="11">
        <v>1905</v>
      </c>
      <c r="G53" s="10"/>
      <c r="H53" s="11">
        <v>234</v>
      </c>
      <c r="I53" s="11"/>
      <c r="J53" s="11">
        <v>967</v>
      </c>
      <c r="K53" s="11">
        <v>293</v>
      </c>
      <c r="L53" s="11">
        <v>1348</v>
      </c>
      <c r="M53" s="11"/>
      <c r="N53" s="10"/>
      <c r="O53" s="10"/>
      <c r="P53" s="10"/>
      <c r="Q53" s="10"/>
      <c r="R53" s="11">
        <v>117</v>
      </c>
      <c r="S53" s="10"/>
      <c r="T53" s="10"/>
      <c r="U53" s="11">
        <v>25901</v>
      </c>
      <c r="V53" s="11">
        <v>46441</v>
      </c>
      <c r="W53" s="17">
        <v>78290</v>
      </c>
      <c r="X53" s="19"/>
    </row>
    <row r="54" spans="1:24" ht="15" thickBot="1" x14ac:dyDescent="0.35">
      <c r="A54" s="89" t="s">
        <v>100</v>
      </c>
      <c r="B54" s="10"/>
      <c r="C54" s="11">
        <v>65398</v>
      </c>
      <c r="D54" s="11">
        <v>29</v>
      </c>
      <c r="E54" s="10"/>
      <c r="F54" s="11">
        <v>19133</v>
      </c>
      <c r="G54" s="10"/>
      <c r="H54" s="11">
        <v>791</v>
      </c>
      <c r="I54" s="10"/>
      <c r="J54" s="11">
        <v>5450</v>
      </c>
      <c r="K54" s="10"/>
      <c r="L54" s="10"/>
      <c r="M54" s="10"/>
      <c r="N54" s="11">
        <v>2344</v>
      </c>
      <c r="O54" s="10"/>
      <c r="P54" s="10"/>
      <c r="Q54" s="10"/>
      <c r="R54" s="10"/>
      <c r="S54" s="10"/>
      <c r="T54" s="10"/>
      <c r="U54" s="11">
        <v>23674</v>
      </c>
      <c r="V54" s="11">
        <v>97979</v>
      </c>
      <c r="W54" s="17">
        <v>214798</v>
      </c>
      <c r="X54" s="19"/>
    </row>
    <row r="55" spans="1:24" ht="15" thickBot="1" x14ac:dyDescent="0.35">
      <c r="A55" s="92" t="s">
        <v>101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W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INFOGRAPHIC</vt:lpstr>
      <vt:lpstr>1000 tonnes of coal equivalent</vt:lpstr>
      <vt:lpstr>1000 tonnes of oil equivalent</vt:lpstr>
      <vt:lpstr>TJ</vt:lpstr>
      <vt:lpstr>INFOGRAPHIC!Область_печати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2019-08-28T07:59:51Z</cp:lastPrinted>
  <dcterms:created xsi:type="dcterms:W3CDTF">2017-08-04T12:12:14Z</dcterms:created>
  <dcterms:modified xsi:type="dcterms:W3CDTF">2019-08-28T09:47:34Z</dcterms:modified>
</cp:coreProperties>
</file>