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1508" yWindow="-12" windowWidth="11544" windowHeight="9588" tabRatio="684"/>
  </bookViews>
  <sheets>
    <sheet name="INFOGRAPHIC" sheetId="5" r:id="rId1"/>
    <sheet name="1000 tonnes of coal equivalent" sheetId="2" r:id="rId2"/>
    <sheet name="1000 tonnes of oil equivalent" sheetId="3" r:id="rId3"/>
    <sheet name="TJ" sheetId="4" r:id="rId4"/>
  </sheets>
  <definedNames>
    <definedName name="Z_04694D1E_5778_46D8_A05C_569D214E3AF1_.wvu.PrintArea" localSheetId="0" hidden="1">INFOGRAPHIC!$A$1:$BL$34</definedName>
    <definedName name="_xlnm.Print_Area" localSheetId="0">INFOGRAPHIC!$A$1:$BL$34</definedName>
  </definedNames>
  <calcPr calcId="145621"/>
  <customWorkbookViews>
    <customWorkbookView name="Савицкая Ирина Михайловна - Личное представление" guid="{04694D1E-5778-46D8-A05C-569D214E3AF1}" mergeInterval="0" personalView="1" maximized="1" windowWidth="1916" windowHeight="797" tabRatio="684" activeSheetId="1" showComments="commIndAndComment"/>
  </customWorkbookViews>
</workbook>
</file>

<file path=xl/calcChain.xml><?xml version="1.0" encoding="utf-8"?>
<calcChain xmlns="http://schemas.openxmlformats.org/spreadsheetml/2006/main">
  <c r="AZ7" i="5" l="1"/>
  <c r="AX7" i="5"/>
  <c r="AZ5" i="5"/>
  <c r="AZ4" i="5"/>
  <c r="C44" i="5"/>
  <c r="C45" i="5"/>
  <c r="BJ23" i="5" l="1"/>
  <c r="BF17" i="5" l="1"/>
  <c r="AI11" i="5" l="1"/>
  <c r="AI6" i="5"/>
  <c r="AF40" i="5" l="1"/>
  <c r="AF39" i="5"/>
  <c r="AF38" i="5"/>
  <c r="AF37" i="5"/>
  <c r="L10" i="5" l="1"/>
  <c r="P4" i="5"/>
  <c r="AX4" i="5" l="1"/>
  <c r="BG40" i="5" l="1"/>
  <c r="BG41" i="5" l="1"/>
  <c r="BG39" i="5"/>
  <c r="BG38" i="5"/>
  <c r="BG37" i="5"/>
  <c r="BG36" i="5"/>
  <c r="AX37" i="5"/>
  <c r="AX38" i="5"/>
  <c r="AX39" i="5"/>
  <c r="AX40" i="5"/>
  <c r="AX41" i="5"/>
  <c r="AX36" i="5"/>
  <c r="AY37" i="5"/>
  <c r="AY38" i="5"/>
  <c r="AY39" i="5"/>
  <c r="AY40" i="5"/>
  <c r="AY41" i="5"/>
  <c r="AY36" i="5"/>
  <c r="AZ9" i="5"/>
  <c r="AX9" i="5"/>
  <c r="P10" i="5"/>
  <c r="L4" i="5"/>
  <c r="G9" i="5"/>
  <c r="H4" i="5"/>
  <c r="E4" i="5"/>
  <c r="B4" i="5"/>
  <c r="D43" i="5" l="1"/>
  <c r="D42" i="5"/>
  <c r="D41" i="5"/>
  <c r="D40" i="5"/>
  <c r="C42" i="5"/>
  <c r="C43" i="5"/>
  <c r="C40" i="5"/>
  <c r="C41" i="5"/>
</calcChain>
</file>

<file path=xl/sharedStrings.xml><?xml version="1.0" encoding="utf-8"?>
<sst xmlns="http://schemas.openxmlformats.org/spreadsheetml/2006/main" count="852" uniqueCount="126">
  <si>
    <t>х</t>
  </si>
  <si>
    <t>E-mail: belstat@mail.belpak.by
http://www.belstat.gov.by</t>
  </si>
  <si>
    <t xml:space="preserve">  =</t>
  </si>
  <si>
    <r>
      <t xml:space="preserve">Национальный  статистический комитет 
Республики Беларусь
</t>
    </r>
    <r>
      <rPr>
        <i/>
        <sz val="10"/>
        <color theme="1"/>
        <rFont val="Tahoma"/>
        <family val="2"/>
        <charset val="204"/>
      </rPr>
      <t xml:space="preserve">National Statistical Committee 
of the Republic of Belarus
</t>
    </r>
    <r>
      <rPr>
        <sz val="11"/>
        <color theme="1"/>
        <rFont val="Tahoma"/>
        <family val="2"/>
        <charset val="204"/>
      </rPr>
      <t xml:space="preserve">
</t>
    </r>
  </si>
  <si>
    <t xml:space="preserve"> </t>
  </si>
  <si>
    <t>Конечное потребление энергии</t>
  </si>
  <si>
    <t>Потери при распределении</t>
  </si>
  <si>
    <t>Неэнергетическое использование</t>
  </si>
  <si>
    <t>Потери в секторе преобразования</t>
  </si>
  <si>
    <t>millions tonnes of coal equivalent</t>
  </si>
  <si>
    <t>millions tonnes of 
oil equivalent</t>
  </si>
  <si>
    <r>
      <t>Exa-joules
 (10</t>
    </r>
    <r>
      <rPr>
        <vertAlign val="superscript"/>
        <sz val="12"/>
        <color theme="1"/>
        <rFont val="Impact"/>
        <family val="2"/>
        <charset val="204"/>
      </rPr>
      <t>18</t>
    </r>
    <r>
      <rPr>
        <sz val="12"/>
        <color theme="1"/>
        <rFont val="Impact"/>
        <family val="2"/>
        <charset val="204"/>
      </rPr>
      <t xml:space="preserve"> joules)
</t>
    </r>
  </si>
  <si>
    <r>
      <rPr>
        <sz val="14"/>
        <color theme="9" tint="-0.249977111117893"/>
        <rFont val="Impact"/>
        <family val="2"/>
        <charset val="204"/>
      </rPr>
      <t xml:space="preserve">
Natural gas</t>
    </r>
    <r>
      <rPr>
        <sz val="14"/>
        <color theme="4" tint="-0.499984740745262"/>
        <rFont val="Impact"/>
        <family val="2"/>
        <charset val="204"/>
      </rPr>
      <t xml:space="preserve">
is the main source of energy</t>
    </r>
  </si>
  <si>
    <t>Natural gas</t>
  </si>
  <si>
    <t>Oil</t>
  </si>
  <si>
    <t>Biofuels and waste</t>
  </si>
  <si>
    <t>Coal and peat</t>
  </si>
  <si>
    <t>Electricity</t>
  </si>
  <si>
    <t>Belarus is one of the most energy dependent 
countries in the world</t>
  </si>
  <si>
    <t xml:space="preserve"> Highest self-sufficiency                 Lowest self-sufficiency                               </t>
  </si>
  <si>
    <t xml:space="preserve">  Natural gas</t>
  </si>
  <si>
    <t>Use</t>
  </si>
  <si>
    <t>Production</t>
  </si>
  <si>
    <t xml:space="preserve"> - cell contains algorithm for calculating indicator value</t>
  </si>
  <si>
    <t xml:space="preserve">Transformation of 
fossil fuels into 
electricity and heat </t>
  </si>
  <si>
    <t>TWh</t>
  </si>
  <si>
    <t>Pcal</t>
  </si>
  <si>
    <t>Mtce*</t>
  </si>
  <si>
    <t>Fuel consumption
for electricity and
heat production</t>
  </si>
  <si>
    <t>Production of :</t>
  </si>
  <si>
    <t>electricity</t>
  </si>
  <si>
    <t>heat</t>
  </si>
  <si>
    <t>Heat</t>
  </si>
  <si>
    <t xml:space="preserve">Electricity </t>
  </si>
  <si>
    <t xml:space="preserve">Main activity electricity plants </t>
  </si>
  <si>
    <t xml:space="preserve">Main activity CHP plants </t>
  </si>
  <si>
    <t xml:space="preserve">Autoproducer CHP plants  </t>
  </si>
  <si>
    <t>Main activity heat plants</t>
  </si>
  <si>
    <t xml:space="preserve">Autoproducer heat plants </t>
  </si>
  <si>
    <t>Autoproducer electricity plants</t>
  </si>
  <si>
    <t xml:space="preserve">production of electricity and heat </t>
  </si>
  <si>
    <t>Industry</t>
  </si>
  <si>
    <t>Buildings</t>
  </si>
  <si>
    <t>Agriculture, forestry and fishing</t>
  </si>
  <si>
    <t>Transport</t>
  </si>
  <si>
    <t>Housing sector</t>
  </si>
  <si>
    <t>Service</t>
  </si>
  <si>
    <t>SUPPLY AND
CONSUMPTION</t>
  </si>
  <si>
    <t>Production (+)</t>
  </si>
  <si>
    <t>Imports (+)</t>
  </si>
  <si>
    <t>Exports (–)</t>
  </si>
  <si>
    <t>Stock changes (+,–)</t>
  </si>
  <si>
    <t>Total primary energy supply (TPES) (=)</t>
  </si>
  <si>
    <t>Transformation sector (+, –)</t>
  </si>
  <si>
    <t>transformation to heat and electricity</t>
  </si>
  <si>
    <t xml:space="preserve">main activity producer electricity plants </t>
  </si>
  <si>
    <t xml:space="preserve">main activity producer CHP plants </t>
  </si>
  <si>
    <t xml:space="preserve">autoproducer CHP plants  </t>
  </si>
  <si>
    <t>main activity producer heat plants</t>
  </si>
  <si>
    <t xml:space="preserve">autoproducer heat plants </t>
  </si>
  <si>
    <t>autoproducer electricity plants</t>
  </si>
  <si>
    <t xml:space="preserve">own use </t>
  </si>
  <si>
    <r>
      <t>transformation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to</t>
    </r>
    <r>
      <rPr>
        <sz val="11"/>
        <color theme="1"/>
        <rFont val="Times New Roman"/>
        <family val="1"/>
        <charset val="204"/>
      </rPr>
      <t xml:space="preserve"> other fuels</t>
    </r>
  </si>
  <si>
    <t>oil refining</t>
  </si>
  <si>
    <t>production of peat briquettes</t>
  </si>
  <si>
    <t>production of fuel chips</t>
  </si>
  <si>
    <t>processing of other types of fuel</t>
  </si>
  <si>
    <t>Non-energy sector (–)</t>
  </si>
  <si>
    <t>as a raw material for the production of chemical, petrochemical industries and other non-fuel products</t>
  </si>
  <si>
    <t>as a material for non-fuel needs</t>
  </si>
  <si>
    <t>Backflows from the non-energy sector</t>
  </si>
  <si>
    <t>Distribution losses (–)</t>
  </si>
  <si>
    <t>Total final consumption (=)</t>
  </si>
  <si>
    <t>Industry (B+C+D)</t>
  </si>
  <si>
    <t>mining and quarrying (B)</t>
  </si>
  <si>
    <t>manufacturing (C)</t>
  </si>
  <si>
    <t>manufacture of food products, including beverages and tobacco products (CA)</t>
  </si>
  <si>
    <t>manufacture of textile articles, wearing apparel, articles of leather and fur (CB)</t>
  </si>
  <si>
    <t>manufacture of products of wood and paper; printing and reproduction of recorded media (CC)</t>
  </si>
  <si>
    <t>manufacture of coke and refined petroleum products (CD)</t>
  </si>
  <si>
    <t>manufacture of chemicals and chemical products (CE)</t>
  </si>
  <si>
    <t>manufacture of rubber and plastics products, of other non-metallic mineral products (CG)</t>
  </si>
  <si>
    <t>manufacture of basic metals; manufacture of fabricated metal product, except machinery and equipment (CH)</t>
  </si>
  <si>
    <t>manufacture of machinery and equipment not included in other groups (CK)</t>
  </si>
  <si>
    <t>manufacture of transport vehicles and equipment (CL)</t>
  </si>
  <si>
    <t>other manufacturing (CF, CI, CJ, CM)</t>
  </si>
  <si>
    <t>electricity, gas, steam, hot water and conditioning supply (D)</t>
  </si>
  <si>
    <t>Construction (F)</t>
  </si>
  <si>
    <t>Agriculture, forestry and fishing (А)</t>
  </si>
  <si>
    <t xml:space="preserve">road </t>
  </si>
  <si>
    <t xml:space="preserve">         of the population</t>
  </si>
  <si>
    <t xml:space="preserve">railway </t>
  </si>
  <si>
    <t>pipeline transport</t>
  </si>
  <si>
    <t>not elsewhere specified (transport)</t>
  </si>
  <si>
    <t xml:space="preserve">Service </t>
  </si>
  <si>
    <t xml:space="preserve">Resedential </t>
  </si>
  <si>
    <t>Statistical differences (+,-)</t>
  </si>
  <si>
    <t>Crude oil</t>
  </si>
  <si>
    <t xml:space="preserve">Natural gas </t>
  </si>
  <si>
    <t>Coal</t>
  </si>
  <si>
    <t>Peat</t>
  </si>
  <si>
    <t>Firewood</t>
  </si>
  <si>
    <t>Biogases</t>
  </si>
  <si>
    <t xml:space="preserve">Biofuels
</t>
  </si>
  <si>
    <t>Non-renewable 
waste</t>
  </si>
  <si>
    <t xml:space="preserve">Peat briquettes </t>
  </si>
  <si>
    <t xml:space="preserve">Motor gasoline </t>
  </si>
  <si>
    <t>Diesel fuel</t>
  </si>
  <si>
    <t>Fuel oil – 
high sulphur</t>
  </si>
  <si>
    <t>LPG</t>
  </si>
  <si>
    <t>Refinery gas</t>
  </si>
  <si>
    <t xml:space="preserve">Kerosene type jet fuel
</t>
  </si>
  <si>
    <t xml:space="preserve">Other kerosene </t>
  </si>
  <si>
    <t>Fuel oil –
 low sulphur</t>
  </si>
  <si>
    <t xml:space="preserve">Coke oven coke </t>
  </si>
  <si>
    <t>Other fuels</t>
  </si>
  <si>
    <t>Total</t>
  </si>
  <si>
    <r>
      <t xml:space="preserve">
</t>
    </r>
    <r>
      <rPr>
        <sz val="12"/>
        <color theme="9" tint="-0.249977111117893"/>
        <rFont val="Impact"/>
        <family val="2"/>
        <charset val="204"/>
      </rPr>
      <t/>
    </r>
  </si>
  <si>
    <t>Nuclear</t>
  </si>
  <si>
    <t>ENERGY BALANCE OF THE REPUBLIC OF BELARUS, 2020 
(1000 tonnes of coal equivalent)</t>
  </si>
  <si>
    <t>ENERGY BALANCE OF THE REPUBLIC OF BELARUS, 2020 
(1000 tonnes of oil equivalent)</t>
  </si>
  <si>
    <t>ENERGY BALANCE OF THE REPUBLIC OF BELARUS, 2020 
(TJ)</t>
  </si>
  <si>
    <t>nuclear power station</t>
  </si>
  <si>
    <t>Total primary energy supply  in Belarus in 2020</t>
  </si>
  <si>
    <t>Structure of energy consumption in 2020</t>
  </si>
  <si>
    <t>Total final energy consumption 
by sector in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</si>
</sst>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_ ;\-#,##0\ "/>
    <numFmt numFmtId="166" formatCode="0.0"/>
    <numFmt numFmtId="167" formatCode="0.0%"/>
  </numFmts>
  <fonts count="34" x14ac:knownFonts="1">
    <font>
      <sz val="11"/>
      <color theme="1"/>
      <name val="Trebuchet MS"/>
      <family val="2"/>
      <charset val="204"/>
      <scheme val="minor"/>
    </font>
    <font>
      <sz val="11"/>
      <color theme="1"/>
      <name val="Trebuchet MS"/>
      <family val="2"/>
      <charset val="204"/>
      <scheme val="minor"/>
    </font>
    <font>
      <b/>
      <sz val="11"/>
      <color theme="1"/>
      <name val="Trebuchet MS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1"/>
      <name val="Tahoma"/>
      <family val="2"/>
      <charset val="204"/>
    </font>
    <font>
      <sz val="11"/>
      <color theme="0"/>
      <name val="Tahoma"/>
      <family val="2"/>
      <charset val="204"/>
    </font>
    <font>
      <sz val="36"/>
      <color theme="8" tint="-0.249977111117893"/>
      <name val="Impact"/>
      <family val="2"/>
      <charset val="204"/>
    </font>
    <font>
      <sz val="14"/>
      <color theme="4" tint="-0.499984740745262"/>
      <name val="Impact"/>
      <family val="2"/>
      <charset val="204"/>
    </font>
    <font>
      <sz val="16"/>
      <color theme="1"/>
      <name val="Impact"/>
      <family val="2"/>
      <charset val="204"/>
    </font>
    <font>
      <sz val="36"/>
      <name val="Impact"/>
      <family val="2"/>
      <charset val="204"/>
    </font>
    <font>
      <b/>
      <sz val="36"/>
      <color theme="0"/>
      <name val="Impact"/>
      <family val="2"/>
      <charset val="204"/>
    </font>
    <font>
      <sz val="12"/>
      <color theme="4" tint="-0.499984740745262"/>
      <name val="Impact"/>
      <family val="2"/>
      <charset val="204"/>
    </font>
    <font>
      <sz val="14"/>
      <color theme="9" tint="-0.249977111117893"/>
      <name val="Impact"/>
      <family val="2"/>
      <charset val="204"/>
    </font>
    <font>
      <b/>
      <sz val="36"/>
      <color theme="9" tint="-0.249977111117893"/>
      <name val="Impact"/>
      <family val="2"/>
      <charset val="204"/>
    </font>
    <font>
      <sz val="36"/>
      <color theme="9" tint="-0.249977111117893"/>
      <name val="Impact"/>
      <family val="2"/>
      <charset val="204"/>
    </font>
    <font>
      <b/>
      <sz val="28"/>
      <color theme="9" tint="-0.249977111117893"/>
      <name val="Impact"/>
      <family val="2"/>
      <charset val="204"/>
    </font>
    <font>
      <sz val="20"/>
      <color theme="0"/>
      <name val="Impact"/>
      <family val="2"/>
      <charset val="204"/>
    </font>
    <font>
      <sz val="16"/>
      <color theme="4" tint="-0.499984740745262"/>
      <name val="Impact"/>
      <family val="2"/>
      <charset val="204"/>
    </font>
    <font>
      <sz val="14"/>
      <color theme="0"/>
      <name val="Impact"/>
      <family val="2"/>
      <charset val="204"/>
    </font>
    <font>
      <sz val="20"/>
      <color theme="1"/>
      <name val="Impact"/>
      <family val="2"/>
      <charset val="204"/>
    </font>
    <font>
      <sz val="12"/>
      <color theme="1"/>
      <name val="Impact"/>
      <family val="2"/>
      <charset val="204"/>
    </font>
    <font>
      <sz val="11"/>
      <color theme="1"/>
      <name val="Impact"/>
      <family val="2"/>
      <charset val="204"/>
    </font>
    <font>
      <sz val="12"/>
      <color theme="9" tint="-0.249977111117893"/>
      <name val="Impact"/>
      <family val="2"/>
      <charset val="204"/>
    </font>
    <font>
      <vertAlign val="superscript"/>
      <sz val="12"/>
      <color theme="1"/>
      <name val="Impact"/>
      <family val="2"/>
      <charset val="204"/>
    </font>
    <font>
      <sz val="11"/>
      <color theme="9" tint="-0.249977111117893"/>
      <name val="Tahoma"/>
      <family val="2"/>
      <charset val="204"/>
    </font>
    <font>
      <sz val="11"/>
      <color rgb="FFFF0000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15" borderId="14">
      <alignment horizontal="center" vertical="center"/>
    </xf>
  </cellStyleXfs>
  <cellXfs count="168">
    <xf numFmtId="0" fontId="0" fillId="0" borderId="0" xfId="0"/>
    <xf numFmtId="0" fontId="0" fillId="0" borderId="0" xfId="0" applyProtection="1">
      <protection locked="0"/>
    </xf>
    <xf numFmtId="165" fontId="5" fillId="0" borderId="10" xfId="1" applyNumberFormat="1" applyFont="1" applyBorder="1" applyAlignment="1" applyProtection="1">
      <alignment horizontal="right" wrapText="1" indent="1"/>
    </xf>
    <xf numFmtId="165" fontId="5" fillId="4" borderId="10" xfId="1" applyNumberFormat="1" applyFont="1" applyFill="1" applyBorder="1" applyAlignment="1" applyProtection="1">
      <alignment horizontal="right" wrapText="1" indent="1"/>
    </xf>
    <xf numFmtId="165" fontId="5" fillId="4" borderId="11" xfId="1" applyNumberFormat="1" applyFont="1" applyFill="1" applyBorder="1" applyAlignment="1" applyProtection="1">
      <alignment horizontal="right" wrapText="1" indent="1"/>
    </xf>
    <xf numFmtId="165" fontId="5" fillId="5" borderId="10" xfId="1" applyNumberFormat="1" applyFont="1" applyFill="1" applyBorder="1" applyAlignment="1" applyProtection="1">
      <alignment horizontal="right" wrapText="1" indent="1"/>
    </xf>
    <xf numFmtId="165" fontId="5" fillId="5" borderId="11" xfId="1" applyNumberFormat="1" applyFont="1" applyFill="1" applyBorder="1" applyAlignment="1" applyProtection="1">
      <alignment horizontal="right" wrapText="1" indent="1"/>
    </xf>
    <xf numFmtId="165" fontId="5" fillId="7" borderId="10" xfId="1" applyNumberFormat="1" applyFont="1" applyFill="1" applyBorder="1" applyAlignment="1" applyProtection="1">
      <alignment horizontal="right" wrapText="1" indent="1"/>
    </xf>
    <xf numFmtId="165" fontId="5" fillId="7" borderId="11" xfId="1" applyNumberFormat="1" applyFont="1" applyFill="1" applyBorder="1" applyAlignment="1" applyProtection="1">
      <alignment horizontal="right" wrapText="1" indent="1"/>
    </xf>
    <xf numFmtId="165" fontId="5" fillId="10" borderId="10" xfId="1" applyNumberFormat="1" applyFont="1" applyFill="1" applyBorder="1" applyAlignment="1" applyProtection="1">
      <alignment horizontal="right" wrapText="1" indent="1"/>
    </xf>
    <xf numFmtId="165" fontId="5" fillId="11" borderId="10" xfId="1" applyNumberFormat="1" applyFont="1" applyFill="1" applyBorder="1" applyAlignment="1" applyProtection="1">
      <alignment horizontal="right" wrapText="1" indent="1"/>
    </xf>
    <xf numFmtId="165" fontId="5" fillId="11" borderId="11" xfId="1" applyNumberFormat="1" applyFont="1" applyFill="1" applyBorder="1" applyAlignment="1" applyProtection="1">
      <alignment horizontal="right" wrapText="1" indent="1"/>
    </xf>
    <xf numFmtId="165" fontId="5" fillId="12" borderId="10" xfId="1" applyNumberFormat="1" applyFont="1" applyFill="1" applyBorder="1" applyAlignment="1" applyProtection="1">
      <alignment horizontal="right" wrapText="1" indent="1"/>
    </xf>
    <xf numFmtId="165" fontId="5" fillId="12" borderId="11" xfId="1" applyNumberFormat="1" applyFont="1" applyFill="1" applyBorder="1" applyAlignment="1" applyProtection="1">
      <alignment horizontal="right" wrapText="1" indent="1"/>
    </xf>
    <xf numFmtId="165" fontId="5" fillId="6" borderId="11" xfId="1" applyNumberFormat="1" applyFont="1" applyFill="1" applyBorder="1" applyAlignment="1" applyProtection="1">
      <alignment horizontal="right" wrapText="1" indent="1"/>
    </xf>
    <xf numFmtId="165" fontId="6" fillId="3" borderId="10" xfId="1" applyNumberFormat="1" applyFont="1" applyFill="1" applyBorder="1" applyAlignment="1" applyProtection="1">
      <alignment horizontal="right" wrapText="1" indent="1"/>
    </xf>
    <xf numFmtId="165" fontId="6" fillId="3" borderId="11" xfId="1" applyNumberFormat="1" applyFont="1" applyFill="1" applyBorder="1" applyAlignment="1" applyProtection="1">
      <alignment horizontal="right" wrapText="1" indent="1"/>
    </xf>
    <xf numFmtId="165" fontId="6" fillId="13" borderId="11" xfId="1" applyNumberFormat="1" applyFont="1" applyFill="1" applyBorder="1" applyAlignment="1" applyProtection="1">
      <alignment horizontal="right" wrapText="1" indent="1"/>
    </xf>
    <xf numFmtId="165" fontId="6" fillId="0" borderId="10" xfId="1" applyNumberFormat="1" applyFont="1" applyBorder="1" applyAlignment="1" applyProtection="1">
      <alignment horizontal="right" wrapText="1" indent="1"/>
    </xf>
    <xf numFmtId="165" fontId="0" fillId="0" borderId="0" xfId="0" applyNumberFormat="1"/>
    <xf numFmtId="165" fontId="0" fillId="0" borderId="0" xfId="0" applyNumberFormat="1" applyProtection="1">
      <protection locked="0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7" fillId="16" borderId="0" xfId="0" applyFont="1" applyFill="1"/>
    <xf numFmtId="0" fontId="7" fillId="13" borderId="0" xfId="0" applyFont="1" applyFill="1"/>
    <xf numFmtId="0" fontId="11" fillId="16" borderId="0" xfId="0" applyFont="1" applyFill="1" applyBorder="1" applyAlignment="1">
      <alignment vertical="top" wrapText="1"/>
    </xf>
    <xf numFmtId="0" fontId="10" fillId="16" borderId="0" xfId="0" applyFont="1" applyFill="1" applyBorder="1" applyAlignment="1">
      <alignment horizontal="center" vertical="top" wrapText="1"/>
    </xf>
    <xf numFmtId="0" fontId="7" fillId="13" borderId="0" xfId="0" applyFont="1" applyFill="1" applyBorder="1"/>
    <xf numFmtId="0" fontId="7" fillId="13" borderId="0" xfId="0" applyFont="1" applyFill="1" applyBorder="1" applyAlignment="1"/>
    <xf numFmtId="0" fontId="7" fillId="16" borderId="0" xfId="0" applyFont="1" applyFill="1" applyBorder="1" applyAlignment="1">
      <alignment vertical="top" wrapText="1"/>
    </xf>
    <xf numFmtId="0" fontId="7" fillId="16" borderId="0" xfId="0" applyFont="1" applyFill="1" applyAlignment="1">
      <alignment horizontal="center" wrapText="1"/>
    </xf>
    <xf numFmtId="1" fontId="18" fillId="17" borderId="13" xfId="0" applyNumberFormat="1" applyFont="1" applyFill="1" applyBorder="1" applyAlignment="1">
      <alignment horizontal="center" vertical="center"/>
    </xf>
    <xf numFmtId="1" fontId="18" fillId="14" borderId="13" xfId="0" applyNumberFormat="1" applyFont="1" applyFill="1" applyBorder="1" applyAlignment="1">
      <alignment horizontal="center" vertical="center"/>
    </xf>
    <xf numFmtId="0" fontId="7" fillId="16" borderId="0" xfId="0" applyFont="1" applyFill="1" applyAlignment="1">
      <alignment vertical="center" wrapText="1"/>
    </xf>
    <xf numFmtId="0" fontId="10" fillId="16" borderId="0" xfId="0" applyFont="1" applyFill="1" applyBorder="1" applyAlignment="1">
      <alignment horizontal="left" vertical="center" wrapText="1" indent="1"/>
    </xf>
    <xf numFmtId="0" fontId="15" fillId="13" borderId="0" xfId="0" applyFont="1" applyFill="1" applyBorder="1" applyAlignment="1">
      <alignment horizontal="left" vertical="center" wrapText="1" indent="4"/>
    </xf>
    <xf numFmtId="0" fontId="8" fillId="13" borderId="0" xfId="0" applyFont="1" applyFill="1"/>
    <xf numFmtId="0" fontId="10" fillId="13" borderId="0" xfId="0" applyFont="1" applyFill="1" applyAlignment="1">
      <alignment horizontal="center" vertical="top" wrapText="1"/>
    </xf>
    <xf numFmtId="0" fontId="14" fillId="13" borderId="0" xfId="0" applyFont="1" applyFill="1" applyAlignment="1">
      <alignment horizontal="center" vertical="center"/>
    </xf>
    <xf numFmtId="0" fontId="10" fillId="13" borderId="0" xfId="0" applyFont="1" applyFill="1" applyAlignment="1">
      <alignment horizontal="center" vertical="top"/>
    </xf>
    <xf numFmtId="0" fontId="13" fillId="0" borderId="0" xfId="0" applyFont="1" applyAlignment="1"/>
    <xf numFmtId="0" fontId="7" fillId="19" borderId="0" xfId="0" applyFont="1" applyFill="1"/>
    <xf numFmtId="0" fontId="7" fillId="20" borderId="0" xfId="0" applyFont="1" applyFill="1"/>
    <xf numFmtId="0" fontId="7" fillId="21" borderId="0" xfId="0" applyFont="1" applyFill="1"/>
    <xf numFmtId="0" fontId="7" fillId="22" borderId="0" xfId="0" applyFont="1" applyFill="1"/>
    <xf numFmtId="0" fontId="7" fillId="23" borderId="0" xfId="0" applyFont="1" applyFill="1"/>
    <xf numFmtId="0" fontId="7" fillId="23" borderId="0" xfId="0" applyFont="1" applyFill="1" applyBorder="1"/>
    <xf numFmtId="0" fontId="7" fillId="22" borderId="0" xfId="0" applyFont="1" applyFill="1" applyBorder="1"/>
    <xf numFmtId="0" fontId="7" fillId="23" borderId="0" xfId="0" applyFont="1" applyFill="1" applyBorder="1" applyAlignment="1"/>
    <xf numFmtId="0" fontId="16" fillId="13" borderId="0" xfId="0" applyFont="1" applyFill="1" applyAlignment="1">
      <alignment vertical="center" wrapText="1"/>
    </xf>
    <xf numFmtId="0" fontId="15" fillId="21" borderId="0" xfId="0" applyFont="1" applyFill="1" applyBorder="1" applyAlignment="1">
      <alignment vertical="center" wrapText="1"/>
    </xf>
    <xf numFmtId="0" fontId="26" fillId="21" borderId="0" xfId="0" applyFont="1" applyFill="1" applyBorder="1" applyAlignment="1">
      <alignment vertical="center" wrapText="1"/>
    </xf>
    <xf numFmtId="0" fontId="7" fillId="21" borderId="0" xfId="0" applyFont="1" applyFill="1" applyBorder="1"/>
    <xf numFmtId="0" fontId="11" fillId="19" borderId="0" xfId="0" applyFont="1" applyFill="1" applyAlignment="1">
      <alignment vertical="center" wrapText="1"/>
    </xf>
    <xf numFmtId="0" fontId="7" fillId="22" borderId="0" xfId="0" applyFont="1" applyFill="1" applyBorder="1" applyAlignment="1"/>
    <xf numFmtId="0" fontId="15" fillId="23" borderId="0" xfId="0" applyFont="1" applyFill="1" applyBorder="1" applyAlignment="1">
      <alignment horizontal="left" vertical="center" wrapText="1" indent="4"/>
    </xf>
    <xf numFmtId="0" fontId="7" fillId="23" borderId="18" xfId="0" applyFont="1" applyFill="1" applyBorder="1"/>
    <xf numFmtId="0" fontId="29" fillId="10" borderId="0" xfId="0" applyFont="1" applyFill="1" applyAlignment="1">
      <alignment horizontal="center" wrapText="1"/>
    </xf>
    <xf numFmtId="0" fontId="29" fillId="20" borderId="0" xfId="0" applyFont="1" applyFill="1" applyAlignment="1">
      <alignment horizontal="center" vertical="center" wrapText="1"/>
    </xf>
    <xf numFmtId="1" fontId="17" fillId="16" borderId="0" xfId="0" applyNumberFormat="1" applyFont="1" applyFill="1" applyBorder="1" applyAlignment="1">
      <alignment horizontal="center" vertical="center"/>
    </xf>
    <xf numFmtId="0" fontId="29" fillId="16" borderId="0" xfId="0" applyFont="1" applyFill="1" applyBorder="1" applyAlignment="1">
      <alignment horizontal="center" vertical="center" wrapText="1"/>
    </xf>
    <xf numFmtId="165" fontId="5" fillId="2" borderId="10" xfId="1" applyNumberFormat="1" applyFont="1" applyFill="1" applyBorder="1" applyAlignment="1" applyProtection="1">
      <alignment horizontal="right" wrapText="1" indent="1"/>
    </xf>
    <xf numFmtId="165" fontId="5" fillId="6" borderId="10" xfId="1" applyNumberFormat="1" applyFont="1" applyFill="1" applyBorder="1" applyAlignment="1" applyProtection="1">
      <alignment horizontal="right" wrapText="1" indent="1"/>
    </xf>
    <xf numFmtId="165" fontId="5" fillId="8" borderId="10" xfId="1" applyNumberFormat="1" applyFont="1" applyFill="1" applyBorder="1" applyAlignment="1" applyProtection="1">
      <alignment horizontal="right" wrapText="1" indent="1"/>
    </xf>
    <xf numFmtId="165" fontId="5" fillId="9" borderId="10" xfId="1" applyNumberFormat="1" applyFont="1" applyFill="1" applyBorder="1" applyAlignment="1" applyProtection="1">
      <alignment horizontal="right" wrapText="1" indent="1"/>
    </xf>
    <xf numFmtId="0" fontId="3" fillId="0" borderId="7" xfId="0" applyFont="1" applyBorder="1" applyAlignment="1" applyProtection="1">
      <alignment horizontal="center" vertical="top" wrapText="1"/>
    </xf>
    <xf numFmtId="0" fontId="3" fillId="0" borderId="8" xfId="0" applyFont="1" applyBorder="1" applyAlignment="1" applyProtection="1">
      <alignment horizontal="center" vertical="top" wrapText="1"/>
    </xf>
    <xf numFmtId="0" fontId="32" fillId="0" borderId="0" xfId="0" applyFont="1"/>
    <xf numFmtId="0" fontId="29" fillId="16" borderId="0" xfId="0" applyFont="1" applyFill="1" applyAlignment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top" wrapText="1"/>
      <protection locked="0"/>
    </xf>
    <xf numFmtId="0" fontId="3" fillId="2" borderId="9" xfId="0" applyFont="1" applyFill="1" applyBorder="1" applyAlignment="1" applyProtection="1">
      <alignment vertical="top" wrapText="1"/>
      <protection locked="0"/>
    </xf>
    <xf numFmtId="0" fontId="3" fillId="2" borderId="1" xfId="0" applyFont="1" applyFill="1" applyBorder="1" applyAlignment="1" applyProtection="1">
      <alignment horizontal="left" vertical="top" wrapText="1"/>
      <protection locked="0"/>
    </xf>
    <xf numFmtId="0" fontId="4" fillId="3" borderId="1" xfId="0" applyFont="1" applyFill="1" applyBorder="1" applyAlignment="1" applyProtection="1">
      <alignment horizontal="left" wrapText="1"/>
      <protection locked="0"/>
    </xf>
    <xf numFmtId="0" fontId="3" fillId="4" borderId="1" xfId="0" applyFont="1" applyFill="1" applyBorder="1" applyAlignment="1" applyProtection="1">
      <alignment horizontal="left" vertical="top" wrapText="1"/>
      <protection locked="0"/>
    </xf>
    <xf numFmtId="0" fontId="5" fillId="5" borderId="1" xfId="0" applyFont="1" applyFill="1" applyBorder="1" applyAlignment="1" applyProtection="1">
      <alignment horizontal="left" vertical="top" wrapText="1" indent="1"/>
      <protection locked="0"/>
    </xf>
    <xf numFmtId="0" fontId="3" fillId="6" borderId="1" xfId="0" applyFont="1" applyFill="1" applyBorder="1" applyAlignment="1" applyProtection="1">
      <alignment horizontal="left" vertical="top" wrapText="1" indent="3"/>
      <protection locked="0"/>
    </xf>
    <xf numFmtId="0" fontId="3" fillId="5" borderId="1" xfId="0" applyFont="1" applyFill="1" applyBorder="1" applyAlignment="1" applyProtection="1">
      <alignment horizontal="left" vertical="top" wrapText="1" indent="1"/>
      <protection locked="0"/>
    </xf>
    <xf numFmtId="0" fontId="3" fillId="7" borderId="1" xfId="0" applyFont="1" applyFill="1" applyBorder="1" applyAlignment="1" applyProtection="1">
      <alignment horizontal="left" vertical="top" wrapText="1"/>
      <protection locked="0"/>
    </xf>
    <xf numFmtId="0" fontId="3" fillId="8" borderId="1" xfId="0" applyFont="1" applyFill="1" applyBorder="1" applyAlignment="1" applyProtection="1">
      <alignment horizontal="left" vertical="top" wrapText="1" indent="1"/>
      <protection locked="0"/>
    </xf>
    <xf numFmtId="0" fontId="3" fillId="8" borderId="0" xfId="0" applyFont="1" applyFill="1" applyBorder="1" applyAlignment="1" applyProtection="1">
      <alignment horizontal="left" vertical="top" wrapText="1" indent="1"/>
      <protection locked="0"/>
    </xf>
    <xf numFmtId="0" fontId="3" fillId="8" borderId="12" xfId="0" applyFont="1" applyFill="1" applyBorder="1" applyAlignment="1" applyProtection="1">
      <alignment horizontal="left" vertical="top" wrapText="1"/>
      <protection locked="0"/>
    </xf>
    <xf numFmtId="0" fontId="3" fillId="9" borderId="1" xfId="0" applyFont="1" applyFill="1" applyBorder="1" applyAlignment="1" applyProtection="1">
      <alignment horizontal="left" vertical="top" wrapText="1"/>
      <protection locked="0"/>
    </xf>
    <xf numFmtId="0" fontId="3" fillId="10" borderId="1" xfId="0" applyFont="1" applyFill="1" applyBorder="1" applyAlignment="1" applyProtection="1">
      <alignment horizontal="left" vertical="top" wrapText="1"/>
      <protection locked="0"/>
    </xf>
    <xf numFmtId="0" fontId="3" fillId="11" borderId="1" xfId="0" applyFont="1" applyFill="1" applyBorder="1" applyAlignment="1" applyProtection="1">
      <alignment wrapText="1"/>
      <protection locked="0"/>
    </xf>
    <xf numFmtId="0" fontId="3" fillId="12" borderId="1" xfId="0" applyFont="1" applyFill="1" applyBorder="1" applyAlignment="1" applyProtection="1">
      <alignment horizontal="left" wrapText="1" indent="1"/>
      <protection locked="0"/>
    </xf>
    <xf numFmtId="0" fontId="3" fillId="12" borderId="1" xfId="0" applyFont="1" applyFill="1" applyBorder="1" applyAlignment="1" applyProtection="1">
      <alignment horizontal="left" wrapText="1" indent="2"/>
      <protection locked="0"/>
    </xf>
    <xf numFmtId="0" fontId="3" fillId="11" borderId="1" xfId="0" applyFont="1" applyFill="1" applyBorder="1" applyAlignment="1" applyProtection="1">
      <alignment horizontal="left" vertical="top" wrapText="1"/>
      <protection locked="0"/>
    </xf>
    <xf numFmtId="0" fontId="3" fillId="11" borderId="1" xfId="0" applyFont="1" applyFill="1" applyBorder="1" applyAlignment="1" applyProtection="1">
      <alignment vertical="top" wrapText="1"/>
      <protection locked="0"/>
    </xf>
    <xf numFmtId="0" fontId="3" fillId="12" borderId="1" xfId="0" applyFont="1" applyFill="1" applyBorder="1" applyAlignment="1" applyProtection="1">
      <alignment horizontal="left" vertical="top" wrapText="1" indent="1"/>
      <protection locked="0"/>
    </xf>
    <xf numFmtId="0" fontId="3" fillId="12" borderId="1" xfId="0" applyFont="1" applyFill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center" vertical="top" wrapText="1"/>
      <protection locked="0"/>
    </xf>
    <xf numFmtId="0" fontId="5" fillId="0" borderId="5" xfId="0" applyFont="1" applyBorder="1" applyAlignment="1" applyProtection="1">
      <alignment horizontal="center" vertical="top" wrapText="1"/>
      <protection locked="0"/>
    </xf>
    <xf numFmtId="0" fontId="5" fillId="0" borderId="2" xfId="0" applyFont="1" applyBorder="1" applyAlignment="1" applyProtection="1">
      <alignment horizontal="center" vertical="top" wrapText="1"/>
      <protection locked="0"/>
    </xf>
    <xf numFmtId="0" fontId="24" fillId="22" borderId="0" xfId="0" applyFont="1" applyFill="1" applyAlignment="1">
      <alignment horizontal="center" vertical="center" wrapText="1"/>
    </xf>
    <xf numFmtId="0" fontId="24" fillId="21" borderId="0" xfId="0" applyFont="1" applyFill="1" applyAlignment="1">
      <alignment horizontal="center" vertical="center" wrapText="1"/>
    </xf>
    <xf numFmtId="0" fontId="28" fillId="16" borderId="0" xfId="0" applyFont="1" applyFill="1" applyAlignment="1">
      <alignment horizontal="center" vertical="top" wrapText="1"/>
    </xf>
    <xf numFmtId="9" fontId="21" fillId="15" borderId="16" xfId="2" applyFont="1" applyFill="1" applyBorder="1" applyAlignment="1">
      <alignment horizontal="center"/>
    </xf>
    <xf numFmtId="9" fontId="21" fillId="15" borderId="17" xfId="2" applyFont="1" applyFill="1" applyBorder="1" applyAlignment="1">
      <alignment horizontal="center"/>
    </xf>
    <xf numFmtId="9" fontId="21" fillId="15" borderId="18" xfId="2" applyFont="1" applyFill="1" applyBorder="1" applyAlignment="1">
      <alignment horizontal="center"/>
    </xf>
    <xf numFmtId="9" fontId="21" fillId="15" borderId="22" xfId="2" applyFont="1" applyFill="1" applyBorder="1" applyAlignment="1">
      <alignment horizontal="center"/>
    </xf>
    <xf numFmtId="9" fontId="21" fillId="15" borderId="19" xfId="2" applyFont="1" applyFill="1" applyBorder="1" applyAlignment="1">
      <alignment horizontal="center"/>
    </xf>
    <xf numFmtId="9" fontId="21" fillId="15" borderId="20" xfId="2" applyFont="1" applyFill="1" applyBorder="1" applyAlignment="1">
      <alignment horizontal="center"/>
    </xf>
    <xf numFmtId="9" fontId="21" fillId="15" borderId="14" xfId="2" applyFont="1" applyFill="1" applyBorder="1" applyAlignment="1">
      <alignment horizontal="center"/>
    </xf>
    <xf numFmtId="9" fontId="21" fillId="15" borderId="15" xfId="2" applyFont="1" applyFill="1" applyBorder="1" applyAlignment="1">
      <alignment horizontal="center"/>
    </xf>
    <xf numFmtId="9" fontId="21" fillId="15" borderId="16" xfId="2" applyFont="1" applyFill="1" applyBorder="1" applyAlignment="1">
      <alignment horizontal="center" vertical="center" wrapText="1"/>
    </xf>
    <xf numFmtId="9" fontId="21" fillId="15" borderId="17" xfId="2" applyFont="1" applyFill="1" applyBorder="1" applyAlignment="1">
      <alignment horizontal="center" vertical="center" wrapText="1"/>
    </xf>
    <xf numFmtId="9" fontId="21" fillId="15" borderId="19" xfId="2" applyFont="1" applyFill="1" applyBorder="1" applyAlignment="1">
      <alignment horizontal="center" vertical="center" wrapText="1"/>
    </xf>
    <xf numFmtId="9" fontId="21" fillId="15" borderId="20" xfId="2" applyFont="1" applyFill="1" applyBorder="1" applyAlignment="1">
      <alignment horizontal="center" vertical="center" wrapText="1"/>
    </xf>
    <xf numFmtId="1" fontId="21" fillId="15" borderId="14" xfId="0" applyNumberFormat="1" applyFont="1" applyFill="1" applyBorder="1" applyAlignment="1">
      <alignment horizontal="center" vertical="top" wrapText="1"/>
    </xf>
    <xf numFmtId="1" fontId="21" fillId="15" borderId="15" xfId="0" applyNumberFormat="1" applyFont="1" applyFill="1" applyBorder="1" applyAlignment="1">
      <alignment horizontal="center" vertical="top" wrapText="1"/>
    </xf>
    <xf numFmtId="166" fontId="21" fillId="15" borderId="14" xfId="0" applyNumberFormat="1" applyFont="1" applyFill="1" applyBorder="1" applyAlignment="1">
      <alignment horizontal="center" vertical="top" wrapText="1"/>
    </xf>
    <xf numFmtId="166" fontId="21" fillId="15" borderId="15" xfId="0" applyNumberFormat="1" applyFont="1" applyFill="1" applyBorder="1" applyAlignment="1">
      <alignment horizontal="center" vertical="top" wrapText="1"/>
    </xf>
    <xf numFmtId="0" fontId="28" fillId="13" borderId="0" xfId="0" applyFont="1" applyFill="1" applyAlignment="1">
      <alignment horizontal="center" vertical="top" wrapText="1"/>
    </xf>
    <xf numFmtId="0" fontId="22" fillId="13" borderId="0" xfId="0" applyFont="1" applyFill="1" applyAlignment="1">
      <alignment horizontal="center" vertical="center"/>
    </xf>
    <xf numFmtId="0" fontId="29" fillId="16" borderId="0" xfId="0" applyFont="1" applyFill="1" applyBorder="1" applyAlignment="1">
      <alignment horizontal="left" vertical="center" wrapText="1" indent="7"/>
    </xf>
    <xf numFmtId="0" fontId="29" fillId="16" borderId="22" xfId="0" applyFont="1" applyFill="1" applyBorder="1" applyAlignment="1">
      <alignment horizontal="left" vertical="center" wrapText="1" indent="7"/>
    </xf>
    <xf numFmtId="1" fontId="18" fillId="18" borderId="23" xfId="0" applyNumberFormat="1" applyFont="1" applyFill="1" applyBorder="1" applyAlignment="1">
      <alignment horizontal="center" vertical="center"/>
    </xf>
    <xf numFmtId="1" fontId="18" fillId="18" borderId="24" xfId="0" applyNumberFormat="1" applyFont="1" applyFill="1" applyBorder="1" applyAlignment="1">
      <alignment horizontal="center" vertical="center"/>
    </xf>
    <xf numFmtId="167" fontId="21" fillId="15" borderId="14" xfId="2" applyNumberFormat="1" applyFont="1" applyFill="1" applyBorder="1" applyAlignment="1">
      <alignment horizontal="center"/>
    </xf>
    <xf numFmtId="167" fontId="21" fillId="15" borderId="15" xfId="2" applyNumberFormat="1" applyFont="1" applyFill="1" applyBorder="1" applyAlignment="1">
      <alignment horizontal="center"/>
    </xf>
    <xf numFmtId="0" fontId="29" fillId="16" borderId="0" xfId="0" applyFont="1" applyFill="1" applyBorder="1" applyAlignment="1">
      <alignment horizontal="center" vertical="center" textRotation="180" wrapText="1"/>
    </xf>
    <xf numFmtId="0" fontId="29" fillId="16" borderId="18" xfId="0" applyFont="1" applyFill="1" applyBorder="1" applyAlignment="1">
      <alignment horizontal="center" vertical="center" wrapText="1"/>
    </xf>
    <xf numFmtId="1" fontId="17" fillId="16" borderId="0" xfId="0" applyNumberFormat="1" applyFont="1" applyFill="1" applyBorder="1" applyAlignment="1">
      <alignment horizontal="center" vertical="center"/>
    </xf>
    <xf numFmtId="1" fontId="18" fillId="14" borderId="23" xfId="0" applyNumberFormat="1" applyFont="1" applyFill="1" applyBorder="1" applyAlignment="1">
      <alignment horizontal="center" vertical="center"/>
    </xf>
    <xf numFmtId="1" fontId="18" fillId="14" borderId="24" xfId="0" applyNumberFormat="1" applyFont="1" applyFill="1" applyBorder="1" applyAlignment="1">
      <alignment horizontal="center" vertical="center"/>
    </xf>
    <xf numFmtId="0" fontId="29" fillId="16" borderId="0" xfId="0" applyFont="1" applyFill="1" applyBorder="1" applyAlignment="1">
      <alignment horizontal="center" vertical="center" wrapText="1"/>
    </xf>
    <xf numFmtId="0" fontId="29" fillId="16" borderId="0" xfId="0" applyFont="1" applyFill="1" applyBorder="1" applyAlignment="1">
      <alignment horizontal="center" vertical="center"/>
    </xf>
    <xf numFmtId="0" fontId="24" fillId="21" borderId="0" xfId="0" applyFont="1" applyFill="1" applyAlignment="1">
      <alignment horizontal="left" vertical="center" wrapText="1" indent="5"/>
    </xf>
    <xf numFmtId="0" fontId="27" fillId="21" borderId="0" xfId="0" applyFont="1" applyFill="1" applyAlignment="1">
      <alignment horizontal="left" vertical="center" wrapText="1" indent="5"/>
    </xf>
    <xf numFmtId="0" fontId="25" fillId="21" borderId="0" xfId="0" applyFont="1" applyFill="1" applyBorder="1" applyAlignment="1">
      <alignment horizontal="center" vertical="center" wrapText="1"/>
    </xf>
    <xf numFmtId="0" fontId="29" fillId="16" borderId="0" xfId="0" applyFont="1" applyFill="1" applyBorder="1" applyAlignment="1">
      <alignment horizontal="left" vertical="center" wrapText="1"/>
    </xf>
    <xf numFmtId="0" fontId="29" fillId="16" borderId="25" xfId="0" applyFont="1" applyFill="1" applyBorder="1" applyAlignment="1">
      <alignment horizontal="center" vertical="center" wrapText="1"/>
    </xf>
    <xf numFmtId="0" fontId="29" fillId="16" borderId="22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9" fontId="23" fillId="15" borderId="14" xfId="2" applyFont="1" applyFill="1" applyBorder="1" applyAlignment="1">
      <alignment horizontal="center" vertical="center"/>
    </xf>
    <xf numFmtId="9" fontId="23" fillId="15" borderId="26" xfId="2" applyFont="1" applyFill="1" applyBorder="1" applyAlignment="1">
      <alignment horizontal="center" vertical="center"/>
    </xf>
    <xf numFmtId="9" fontId="23" fillId="15" borderId="15" xfId="2" applyFont="1" applyFill="1" applyBorder="1" applyAlignment="1">
      <alignment horizontal="center" vertical="center"/>
    </xf>
    <xf numFmtId="9" fontId="23" fillId="15" borderId="16" xfId="2" applyFont="1" applyFill="1" applyBorder="1" applyAlignment="1">
      <alignment horizontal="center" vertical="center"/>
    </xf>
    <xf numFmtId="9" fontId="23" fillId="15" borderId="21" xfId="2" applyFont="1" applyFill="1" applyBorder="1" applyAlignment="1">
      <alignment horizontal="center" vertical="center"/>
    </xf>
    <xf numFmtId="9" fontId="23" fillId="15" borderId="17" xfId="2" applyFont="1" applyFill="1" applyBorder="1" applyAlignment="1">
      <alignment horizontal="center" vertical="center"/>
    </xf>
    <xf numFmtId="9" fontId="23" fillId="15" borderId="19" xfId="2" applyFont="1" applyFill="1" applyBorder="1" applyAlignment="1">
      <alignment horizontal="center" vertical="center"/>
    </xf>
    <xf numFmtId="9" fontId="23" fillId="15" borderId="27" xfId="2" applyFont="1" applyFill="1" applyBorder="1" applyAlignment="1">
      <alignment horizontal="center" vertical="center"/>
    </xf>
    <xf numFmtId="9" fontId="23" fillId="15" borderId="20" xfId="2" applyFont="1" applyFill="1" applyBorder="1" applyAlignment="1">
      <alignment horizontal="center" vertical="center"/>
    </xf>
    <xf numFmtId="0" fontId="7" fillId="23" borderId="0" xfId="0" applyFont="1" applyFill="1" applyAlignment="1">
      <alignment horizontal="center" vertical="top"/>
    </xf>
    <xf numFmtId="0" fontId="7" fillId="23" borderId="0" xfId="0" applyFont="1" applyFill="1" applyAlignment="1">
      <alignment horizontal="center"/>
    </xf>
    <xf numFmtId="0" fontId="19" fillId="23" borderId="0" xfId="0" applyFont="1" applyFill="1" applyBorder="1" applyAlignment="1">
      <alignment horizontal="center" vertical="center" wrapText="1"/>
    </xf>
    <xf numFmtId="0" fontId="15" fillId="23" borderId="0" xfId="0" applyFont="1" applyFill="1" applyBorder="1" applyAlignment="1">
      <alignment horizontal="center" vertical="center" wrapText="1"/>
    </xf>
    <xf numFmtId="0" fontId="26" fillId="21" borderId="0" xfId="0" applyFont="1" applyFill="1" applyBorder="1" applyAlignment="1">
      <alignment horizontal="left" vertical="center" wrapText="1" indent="8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 indent="2"/>
    </xf>
    <xf numFmtId="0" fontId="9" fillId="0" borderId="0" xfId="0" applyFont="1" applyAlignment="1">
      <alignment horizontal="left" vertical="top" indent="2"/>
    </xf>
    <xf numFmtId="0" fontId="15" fillId="22" borderId="0" xfId="0" applyFont="1" applyFill="1" applyBorder="1" applyAlignment="1">
      <alignment horizontal="left" vertical="center" wrapText="1" indent="6"/>
    </xf>
    <xf numFmtId="0" fontId="15" fillId="22" borderId="0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5" fillId="19" borderId="0" xfId="0" applyFont="1" applyFill="1" applyBorder="1" applyAlignment="1">
      <alignment horizontal="left" vertical="top" wrapText="1" indent="11"/>
    </xf>
    <xf numFmtId="0" fontId="26" fillId="21" borderId="0" xfId="0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0" fontId="26" fillId="21" borderId="0" xfId="0" applyFont="1" applyFill="1" applyBorder="1" applyAlignment="1">
      <alignment horizontal="left" vertical="center" wrapText="1" indent="6"/>
    </xf>
    <xf numFmtId="0" fontId="25" fillId="22" borderId="0" xfId="0" applyFont="1" applyFill="1" applyBorder="1" applyAlignment="1">
      <alignment horizontal="left" vertical="center" wrapText="1" indent="5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</cellXfs>
  <cellStyles count="4">
    <cellStyle name="Обычный" xfId="0" builtinId="0"/>
    <cellStyle name="Процентный" xfId="2" builtinId="5"/>
    <cellStyle name="Стиль 1" xfId="3"/>
    <cellStyle name="Финансовый" xfId="1" builtinId="3"/>
  </cellStyles>
  <dxfs count="0"/>
  <tableStyles count="0" defaultTableStyle="TableStyleMedium2" defaultPivotStyle="PivotStyleLight16"/>
  <colors>
    <mruColors>
      <color rgb="FF800000"/>
      <color rgb="FF10604D"/>
      <color rgb="FFBEFFEE"/>
      <color rgb="FFBFEBED"/>
      <color rgb="FF005250"/>
      <color rgb="FFBEEFEA"/>
      <color rgb="FF275346"/>
      <color rgb="FF2A5842"/>
      <color rgb="FF32725A"/>
      <color rgb="FFB8EA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l" rtl="0">
              <a:defRPr sz="1400" b="0"/>
            </a:pPr>
            <a:r>
              <a:rPr lang="en-US" sz="1800" b="0" i="0" baseline="0">
                <a:effectLst/>
              </a:rPr>
              <a:t>Total primary energy supply</a:t>
            </a:r>
            <a:endParaRPr lang="ru-RU" sz="1800" b="0" i="0" baseline="0">
              <a:effectLst/>
            </a:endParaRPr>
          </a:p>
          <a:p>
            <a:pPr algn="l" rtl="0">
              <a:defRPr sz="1400" b="0"/>
            </a:pPr>
            <a:r>
              <a:rPr lang="en-US" sz="1800" b="0" i="0" baseline="0">
                <a:effectLst/>
              </a:rPr>
              <a:t>by fuel</a:t>
            </a:r>
            <a:r>
              <a:rPr lang="ru-RU" sz="1800" b="0" i="0" baseline="0">
                <a:effectLst/>
              </a:rPr>
              <a:t>, </a:t>
            </a:r>
            <a:r>
              <a:rPr lang="en-US" sz="1800" b="0" i="0" baseline="0">
                <a:effectLst/>
              </a:rPr>
              <a:t>2020</a:t>
            </a:r>
            <a:endParaRPr lang="ru-RU" sz="1600" b="0"/>
          </a:p>
        </c:rich>
      </c:tx>
      <c:layout>
        <c:manualLayout>
          <c:xMode val="edge"/>
          <c:yMode val="edge"/>
          <c:x val="0.5521457064657338"/>
          <c:y val="6.64359137553728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496956595121217E-2"/>
          <c:y val="0.16435305690584204"/>
          <c:w val="0.43024287867945499"/>
          <c:h val="0.79572857180222678"/>
        </c:manualLayout>
      </c:layout>
      <c:doughnutChart>
        <c:varyColors val="1"/>
        <c:ser>
          <c:idx val="0"/>
          <c:order val="0"/>
          <c:tx>
            <c:strRef>
              <c:f>INFOGRAPHIC!$C$39</c:f>
              <c:strCache>
                <c:ptCount val="1"/>
                <c:pt idx="0">
                  <c:v>Use</c:v>
                </c:pt>
              </c:strCache>
            </c:strRef>
          </c:tx>
          <c:explosion val="7"/>
          <c:dPt>
            <c:idx val="0"/>
            <c:bubble3D val="0"/>
            <c:explosion val="19"/>
            <c:spPr>
              <a:scene3d>
                <a:camera prst="orthographicFront"/>
                <a:lightRig rig="balanced" dir="tr"/>
              </a:scene3d>
              <a:sp3d prstMaterial="plastic">
                <a:bevelT w="50800"/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6"/>
          </c:dPt>
          <c:dPt>
            <c:idx val="2"/>
            <c:bubble3D val="0"/>
            <c:spPr>
              <a:solidFill>
                <a:schemeClr val="accent5"/>
              </a:solidFill>
            </c:spPr>
          </c:dPt>
          <c:dPt>
            <c:idx val="3"/>
            <c:bubble3D val="0"/>
            <c:explosion val="19"/>
            <c:spPr>
              <a:solidFill>
                <a:schemeClr val="accent3"/>
              </a:solidFill>
            </c:spPr>
          </c:dPt>
          <c:dPt>
            <c:idx val="4"/>
            <c:bubble3D val="0"/>
            <c:spPr>
              <a:solidFill>
                <a:srgbClr val="FFFF00"/>
              </a:solidFill>
            </c:spPr>
          </c:dPt>
          <c:dPt>
            <c:idx val="5"/>
            <c:bubble3D val="0"/>
            <c:explosion val="0"/>
          </c:dPt>
          <c:dLbls>
            <c:dLbl>
              <c:idx val="3"/>
              <c:layout>
                <c:manualLayout>
                  <c:x val="-1.5998903091862662E-2"/>
                  <c:y val="-0.1184858262181618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400" baseline="0">
                      <a:solidFill>
                        <a:schemeClr val="accent3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528887762307401E-2"/>
                  <c:y val="-0.128167637211516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400" baseline="0">
                      <a:solidFill>
                        <a:srgbClr val="FFFF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6.8472120974895053E-3"/>
                  <c:y val="0.132367324494684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400" baseline="0"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4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INFOGRAPHIC!$B$40:$B$45</c:f>
              <c:strCache>
                <c:ptCount val="6"/>
                <c:pt idx="0">
                  <c:v>Natural gas</c:v>
                </c:pt>
                <c:pt idx="1">
                  <c:v>Oil</c:v>
                </c:pt>
                <c:pt idx="2">
                  <c:v>Biofuels and waste</c:v>
                </c:pt>
                <c:pt idx="3">
                  <c:v>Coal and peat</c:v>
                </c:pt>
                <c:pt idx="4">
                  <c:v>Electricity</c:v>
                </c:pt>
                <c:pt idx="5">
                  <c:v>Nuclear</c:v>
                </c:pt>
              </c:strCache>
            </c:strRef>
          </c:cat>
          <c:val>
            <c:numRef>
              <c:f>INFOGRAPHIC!$C$40:$C$45</c:f>
              <c:numCache>
                <c:formatCode>General</c:formatCode>
                <c:ptCount val="6"/>
                <c:pt idx="0">
                  <c:v>21917</c:v>
                </c:pt>
                <c:pt idx="1">
                  <c:v>11292</c:v>
                </c:pt>
                <c:pt idx="2">
                  <c:v>2480.0051199999998</c:v>
                </c:pt>
                <c:pt idx="3">
                  <c:v>1224</c:v>
                </c:pt>
                <c:pt idx="4">
                  <c:v>32</c:v>
                </c:pt>
                <c:pt idx="5">
                  <c:v>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5059409480721788"/>
          <c:y val="0.28569165320172868"/>
          <c:w val="0.36425607420798128"/>
          <c:h val="0.44904700836553568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Production and use of energy in Belarus in 2020</a:t>
            </a:r>
            <a:endParaRPr lang="ru-RU">
              <a:solidFill>
                <a:sysClr val="windowText" lastClr="000000"/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INFOGRAPHIC!$C$39</c:f>
              <c:strCache>
                <c:ptCount val="1"/>
                <c:pt idx="0">
                  <c:v>Use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INFOGRAPHIC!$B$40:$B$43</c:f>
              <c:strCache>
                <c:ptCount val="4"/>
                <c:pt idx="0">
                  <c:v>Natural gas</c:v>
                </c:pt>
                <c:pt idx="1">
                  <c:v>Oil</c:v>
                </c:pt>
                <c:pt idx="2">
                  <c:v>Biofuels and waste</c:v>
                </c:pt>
                <c:pt idx="3">
                  <c:v>Coal and peat</c:v>
                </c:pt>
              </c:strCache>
            </c:strRef>
          </c:cat>
          <c:val>
            <c:numRef>
              <c:f>INFOGRAPHIC!$C$40:$C$43</c:f>
              <c:numCache>
                <c:formatCode>General</c:formatCode>
                <c:ptCount val="4"/>
                <c:pt idx="0">
                  <c:v>21917</c:v>
                </c:pt>
                <c:pt idx="1">
                  <c:v>11292</c:v>
                </c:pt>
                <c:pt idx="2">
                  <c:v>2480.0051199999998</c:v>
                </c:pt>
                <c:pt idx="3">
                  <c:v>1224</c:v>
                </c:pt>
              </c:numCache>
            </c:numRef>
          </c:val>
        </c:ser>
        <c:ser>
          <c:idx val="1"/>
          <c:order val="1"/>
          <c:tx>
            <c:strRef>
              <c:f>INFOGRAPHIC!$D$39</c:f>
              <c:strCache>
                <c:ptCount val="1"/>
                <c:pt idx="0">
                  <c:v>Production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INFOGRAPHIC!$B$40:$B$43</c:f>
              <c:strCache>
                <c:ptCount val="4"/>
                <c:pt idx="0">
                  <c:v>Natural gas</c:v>
                </c:pt>
                <c:pt idx="1">
                  <c:v>Oil</c:v>
                </c:pt>
                <c:pt idx="2">
                  <c:v>Biofuels and waste</c:v>
                </c:pt>
                <c:pt idx="3">
                  <c:v>Coal and peat</c:v>
                </c:pt>
              </c:strCache>
            </c:strRef>
          </c:cat>
          <c:val>
            <c:numRef>
              <c:f>INFOGRAPHIC!$D$40:$D$43</c:f>
              <c:numCache>
                <c:formatCode>General</c:formatCode>
                <c:ptCount val="4"/>
                <c:pt idx="0">
                  <c:v>361</c:v>
                </c:pt>
                <c:pt idx="1">
                  <c:v>2445</c:v>
                </c:pt>
                <c:pt idx="2">
                  <c:v>2799.0051199999998</c:v>
                </c:pt>
                <c:pt idx="3">
                  <c:v>529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33920"/>
        <c:axId val="151425408"/>
      </c:barChart>
      <c:catAx>
        <c:axId val="13923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25408"/>
        <c:crosses val="autoZero"/>
        <c:auto val="1"/>
        <c:lblAlgn val="ctr"/>
        <c:lblOffset val="100"/>
        <c:noMultiLvlLbl val="0"/>
      </c:catAx>
      <c:valAx>
        <c:axId val="151425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 tonnes of coal equivalent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1339621062099062E-2"/>
              <c:y val="0.1088873033028217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233920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ru-RU" sz="1100" b="0" i="0" u="none" strike="noStrike" kern="1200" baseline="0">
          <a:solidFill>
            <a:sysClr val="windowText" lastClr="000000">
              <a:lumMod val="65000"/>
              <a:lumOff val="35000"/>
            </a:sysClr>
          </a:solidFill>
          <a:latin typeface="Impact" pitchFamily="34" charset="0"/>
          <a:ea typeface="+mn-ea"/>
          <a:cs typeface="+mn-cs"/>
        </a:defRPr>
      </a:pPr>
      <a:endParaRPr lang="ru-RU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ysClr val="windowText" lastClr="000000"/>
                </a:solidFill>
                <a:latin typeface="Impact" pitchFamily="34" charset="0"/>
                <a:ea typeface="+mn-ea"/>
                <a:cs typeface="+mn-cs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effectLst/>
                <a:latin typeface="Impact" pitchFamily="34" charset="0"/>
                <a:ea typeface="+mn-ea"/>
                <a:cs typeface="+mn-cs"/>
              </a:rPr>
              <a:t>Production of electricity and heat </a:t>
            </a:r>
            <a:r>
              <a:rPr lang="en-US" sz="1400" b="0" i="0" u="none" strike="noStrike" baseline="0">
                <a:effectLst/>
              </a:rPr>
              <a:t>by types of plants</a:t>
            </a:r>
            <a:r>
              <a:rPr lang="ru-RU" sz="1400" b="0" i="0" u="none" strike="noStrike" baseline="0">
                <a:effectLst/>
              </a:rPr>
              <a:t>  </a:t>
            </a:r>
            <a:r>
              <a:rPr lang="en-US" sz="1400" b="0" i="0" u="none" strike="noStrike" kern="1200" baseline="0">
                <a:solidFill>
                  <a:sysClr val="windowText" lastClr="000000"/>
                </a:solidFill>
                <a:effectLst/>
                <a:latin typeface="Impact" pitchFamily="34" charset="0"/>
                <a:ea typeface="+mn-ea"/>
                <a:cs typeface="+mn-cs"/>
              </a:rPr>
              <a:t>in 2020</a:t>
            </a:r>
            <a:endParaRPr lang="ru-RU" sz="1400" b="0">
              <a:solidFill>
                <a:sysClr val="windowText" lastClr="000000"/>
              </a:solidFill>
              <a:latin typeface="Impact" pitchFamily="34" charset="0"/>
            </a:endParaRPr>
          </a:p>
        </c:rich>
      </c:tx>
      <c:layout>
        <c:manualLayout>
          <c:xMode val="edge"/>
          <c:yMode val="edge"/>
          <c:x val="0.12638327372158908"/>
          <c:y val="0.1258715482048117"/>
        </c:manualLayout>
      </c:layout>
      <c:overlay val="0"/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20354244629005688"/>
          <c:y val="0.25165279906069754"/>
          <c:w val="0.74671503652725701"/>
          <c:h val="0.45084478599066419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INFOGRAPHIC!$AW$36</c:f>
              <c:strCache>
                <c:ptCount val="1"/>
                <c:pt idx="0">
                  <c:v>Main activity electricity plants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INFOGRAPHIC!$AX$36:$AY$36</c:f>
              <c:numCache>
                <c:formatCode>General</c:formatCode>
                <c:ptCount val="2"/>
                <c:pt idx="0">
                  <c:v>22</c:v>
                </c:pt>
                <c:pt idx="1">
                  <c:v>1944</c:v>
                </c:pt>
              </c:numCache>
            </c:numRef>
          </c:val>
        </c:ser>
        <c:ser>
          <c:idx val="1"/>
          <c:order val="1"/>
          <c:tx>
            <c:strRef>
              <c:f>INFOGRAPHIC!$AW$37</c:f>
              <c:strCache>
                <c:ptCount val="1"/>
                <c:pt idx="0">
                  <c:v>Main activity CHP plants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INFOGRAPHIC!$AX$37:$AY$37</c:f>
              <c:numCache>
                <c:formatCode>General</c:formatCode>
                <c:ptCount val="2"/>
                <c:pt idx="0">
                  <c:v>3998</c:v>
                </c:pt>
                <c:pt idx="1">
                  <c:v>2153</c:v>
                </c:pt>
              </c:numCache>
            </c:numRef>
          </c:val>
        </c:ser>
        <c:ser>
          <c:idx val="2"/>
          <c:order val="2"/>
          <c:tx>
            <c:strRef>
              <c:f>INFOGRAPHIC!$AW$38</c:f>
              <c:strCache>
                <c:ptCount val="1"/>
                <c:pt idx="0">
                  <c:v>Autoproducer CHP plants 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INFOGRAPHIC!$AX$38:$AY$38</c:f>
              <c:numCache>
                <c:formatCode>General</c:formatCode>
                <c:ptCount val="2"/>
                <c:pt idx="0">
                  <c:v>1224</c:v>
                </c:pt>
                <c:pt idx="1">
                  <c:v>466</c:v>
                </c:pt>
              </c:numCache>
            </c:numRef>
          </c:val>
        </c:ser>
        <c:ser>
          <c:idx val="3"/>
          <c:order val="3"/>
          <c:tx>
            <c:strRef>
              <c:f>INFOGRAPHIC!$AW$39</c:f>
              <c:strCache>
                <c:ptCount val="1"/>
                <c:pt idx="0">
                  <c:v>Main activity heat plants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INFOGRAPHIC!$AX$39:$AY$39</c:f>
              <c:numCache>
                <c:formatCode>General</c:formatCode>
                <c:ptCount val="2"/>
                <c:pt idx="0">
                  <c:v>1681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INFOGRAPHIC!$AW$40</c:f>
              <c:strCache>
                <c:ptCount val="1"/>
                <c:pt idx="0">
                  <c:v>Autoproducer heat plants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INFOGRAPHIC!$AX$40:$AY$40</c:f>
              <c:numCache>
                <c:formatCode>General</c:formatCode>
                <c:ptCount val="2"/>
                <c:pt idx="0">
                  <c:v>1405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INFOGRAPHIC!$AW$41</c:f>
              <c:strCache>
                <c:ptCount val="1"/>
                <c:pt idx="0">
                  <c:v>Autoproducer electricity plants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INFOGRAPHIC!$AX$41:$AY$41</c:f>
              <c:numCache>
                <c:formatCode>General</c:formatCode>
                <c:ptCount val="2"/>
                <c:pt idx="0">
                  <c:v>0</c:v>
                </c:pt>
                <c:pt idx="1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9490048"/>
        <c:axId val="139491584"/>
        <c:axId val="0"/>
      </c:bar3DChart>
      <c:catAx>
        <c:axId val="13949004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ru-RU"/>
          </a:p>
        </c:txPr>
        <c:crossAx val="139491584"/>
        <c:crosses val="autoZero"/>
        <c:auto val="1"/>
        <c:lblAlgn val="ctr"/>
        <c:lblOffset val="100"/>
        <c:noMultiLvlLbl val="0"/>
      </c:catAx>
      <c:valAx>
        <c:axId val="13949158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39490048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1.5418416782015176E-2"/>
          <c:y val="0.78674354442983319"/>
          <c:w val="0.98311323359948721"/>
          <c:h val="0.18619254745853142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5268542547187"/>
          <c:y val="0.13886028236886053"/>
          <c:w val="0.4512323114146557"/>
          <c:h val="0.592346356679664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3"/>
            <c:bubble3D val="0"/>
            <c:spPr>
              <a:solidFill>
                <a:schemeClr val="accent4"/>
              </a:solidFill>
            </c:spPr>
          </c:dPt>
          <c:dPt>
            <c:idx val="4"/>
            <c:bubble3D val="0"/>
            <c:spPr>
              <a:solidFill>
                <a:schemeClr val="accent5"/>
              </a:solidFill>
            </c:spPr>
          </c:dPt>
          <c:dLbls>
            <c:dLbl>
              <c:idx val="0"/>
              <c:layout>
                <c:manualLayout>
                  <c:x val="-1.9716671891040916E-3"/>
                  <c:y val="-4.46889145823321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9485665253381789E-2"/>
                  <c:y val="3.2518062157625451E-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3669036146363388E-2"/>
                  <c:y val="2.92440779276289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1524954058523094E-2"/>
                  <c:y val="1.60398841883702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2.4469881385340911E-2"/>
                  <c:y val="-9.894334487647599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5448917466928182E-2"/>
                  <c:y val="-1.67645689624301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INFOGRAPHIC!$BF$36:$BF$41</c:f>
              <c:strCache>
                <c:ptCount val="6"/>
                <c:pt idx="0">
                  <c:v>Industry</c:v>
                </c:pt>
                <c:pt idx="1">
                  <c:v>Buildings</c:v>
                </c:pt>
                <c:pt idx="2">
                  <c:v>Agriculture, forestry and fishing</c:v>
                </c:pt>
                <c:pt idx="3">
                  <c:v>Transport</c:v>
                </c:pt>
                <c:pt idx="4">
                  <c:v>Housing sector</c:v>
                </c:pt>
                <c:pt idx="5">
                  <c:v>Service</c:v>
                </c:pt>
              </c:strCache>
            </c:strRef>
          </c:cat>
          <c:val>
            <c:numRef>
              <c:f>INFOGRAPHIC!$BG$36:$BG$41</c:f>
              <c:numCache>
                <c:formatCode>General</c:formatCode>
                <c:ptCount val="6"/>
                <c:pt idx="0">
                  <c:v>8428</c:v>
                </c:pt>
                <c:pt idx="1">
                  <c:v>236</c:v>
                </c:pt>
                <c:pt idx="2">
                  <c:v>1624</c:v>
                </c:pt>
                <c:pt idx="3">
                  <c:v>5411</c:v>
                </c:pt>
                <c:pt idx="4">
                  <c:v>7153</c:v>
                </c:pt>
                <c:pt idx="5">
                  <c:v>2425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0056111460781925"/>
          <c:y val="0.14659500529707215"/>
          <c:w val="0.33953583686654554"/>
          <c:h val="0.74458879979107551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5021872265967"/>
          <c:y val="5.0925925925925923E-2"/>
          <c:w val="0.65740414502349498"/>
          <c:h val="0.90407083758244189"/>
        </c:manualLayout>
      </c:layout>
      <c:barChart>
        <c:barDir val="col"/>
        <c:grouping val="percentStacked"/>
        <c:varyColors val="0"/>
        <c:ser>
          <c:idx val="0"/>
          <c:order val="0"/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INFOGRAPHIC!$AF$37</c:f>
              <c:numCache>
                <c:formatCode>General</c:formatCode>
                <c:ptCount val="1"/>
                <c:pt idx="0">
                  <c:v>0.14986972053184375</c:v>
                </c:pt>
              </c:numCache>
            </c:numRef>
          </c:val>
        </c:ser>
        <c:ser>
          <c:idx val="1"/>
          <c:order val="1"/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INFOGRAPHIC!$AF$38</c:f>
              <c:numCache>
                <c:formatCode>General</c:formatCode>
                <c:ptCount val="1"/>
                <c:pt idx="0">
                  <c:v>0.13303163885883862</c:v>
                </c:pt>
              </c:numCache>
            </c:numRef>
          </c:val>
        </c:ser>
        <c:ser>
          <c:idx val="2"/>
          <c:order val="2"/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INFOGRAPHIC!$AF$39</c:f>
              <c:numCache>
                <c:formatCode>General</c:formatCode>
                <c:ptCount val="1"/>
                <c:pt idx="0">
                  <c:v>3.5025368608270289E-2</c:v>
                </c:pt>
              </c:numCache>
            </c:numRef>
          </c:val>
        </c:ser>
        <c:ser>
          <c:idx val="3"/>
          <c:order val="3"/>
          <c:invertIfNegative val="0"/>
          <c:dLbls>
            <c:dLbl>
              <c:idx val="0"/>
              <c:layout>
                <c:manualLayout>
                  <c:x val="5.0946154327534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INFOGRAPHIC!$AF$40</c:f>
              <c:numCache>
                <c:formatCode>General</c:formatCode>
                <c:ptCount val="1"/>
                <c:pt idx="0">
                  <c:v>0.68207722828293382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7"/>
        <c:axId val="144857344"/>
        <c:axId val="144871424"/>
      </c:barChart>
      <c:catAx>
        <c:axId val="14485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44871424"/>
        <c:crosses val="autoZero"/>
        <c:auto val="1"/>
        <c:lblAlgn val="ctr"/>
        <c:lblOffset val="100"/>
        <c:noMultiLvlLbl val="0"/>
      </c:catAx>
      <c:valAx>
        <c:axId val="14487142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1448573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13" Type="http://schemas.openxmlformats.org/officeDocument/2006/relationships/image" Target="../media/image8.jpg"/><Relationship Id="rId18" Type="http://schemas.microsoft.com/office/2007/relationships/hdphoto" Target="../media/hdphoto1.wdp"/><Relationship Id="rId26" Type="http://schemas.microsoft.com/office/2007/relationships/hdphoto" Target="../media/hdphoto4.wdp"/><Relationship Id="rId3" Type="http://schemas.openxmlformats.org/officeDocument/2006/relationships/image" Target="../media/image3.wmf"/><Relationship Id="rId21" Type="http://schemas.openxmlformats.org/officeDocument/2006/relationships/image" Target="../media/image14.wmf"/><Relationship Id="rId7" Type="http://schemas.openxmlformats.org/officeDocument/2006/relationships/chart" Target="../charts/chart3.xml"/><Relationship Id="rId12" Type="http://schemas.openxmlformats.org/officeDocument/2006/relationships/chart" Target="../charts/chart5.xml"/><Relationship Id="rId17" Type="http://schemas.openxmlformats.org/officeDocument/2006/relationships/image" Target="../media/image12.png"/><Relationship Id="rId25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1.wmf"/><Relationship Id="rId20" Type="http://schemas.microsoft.com/office/2007/relationships/hdphoto" Target="../media/hdphoto2.wdp"/><Relationship Id="rId29" Type="http://schemas.microsoft.com/office/2007/relationships/hdphoto" Target="../media/hdphoto5.wdp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7.jpg"/><Relationship Id="rId24" Type="http://schemas.openxmlformats.org/officeDocument/2006/relationships/image" Target="../media/image16.wmf"/><Relationship Id="rId5" Type="http://schemas.openxmlformats.org/officeDocument/2006/relationships/chart" Target="../charts/chart1.xml"/><Relationship Id="rId15" Type="http://schemas.openxmlformats.org/officeDocument/2006/relationships/image" Target="../media/image10.png"/><Relationship Id="rId23" Type="http://schemas.microsoft.com/office/2007/relationships/hdphoto" Target="../media/hdphoto3.wdp"/><Relationship Id="rId28" Type="http://schemas.openxmlformats.org/officeDocument/2006/relationships/image" Target="../media/image19.jpeg"/><Relationship Id="rId10" Type="http://schemas.openxmlformats.org/officeDocument/2006/relationships/image" Target="../media/image6.wmf"/><Relationship Id="rId19" Type="http://schemas.openxmlformats.org/officeDocument/2006/relationships/image" Target="../media/image13.jpeg"/><Relationship Id="rId4" Type="http://schemas.openxmlformats.org/officeDocument/2006/relationships/image" Target="../media/image4.wmf"/><Relationship Id="rId9" Type="http://schemas.openxmlformats.org/officeDocument/2006/relationships/image" Target="../media/image5.wmf"/><Relationship Id="rId14" Type="http://schemas.openxmlformats.org/officeDocument/2006/relationships/image" Target="../media/image9.jpeg"/><Relationship Id="rId22" Type="http://schemas.openxmlformats.org/officeDocument/2006/relationships/image" Target="../media/image15.png"/><Relationship Id="rId27" Type="http://schemas.openxmlformats.org/officeDocument/2006/relationships/image" Target="../media/image18.jpg"/><Relationship Id="rId30" Type="http://schemas.openxmlformats.org/officeDocument/2006/relationships/image" Target="../media/image20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144779</xdr:colOff>
      <xdr:row>6</xdr:row>
      <xdr:rowOff>546537</xdr:rowOff>
    </xdr:from>
    <xdr:to>
      <xdr:col>42</xdr:col>
      <xdr:colOff>114300</xdr:colOff>
      <xdr:row>8</xdr:row>
      <xdr:rowOff>157654</xdr:rowOff>
    </xdr:to>
    <xdr:sp macro="" textlink="">
      <xdr:nvSpPr>
        <xdr:cNvPr id="19" name="TextBox 18"/>
        <xdr:cNvSpPr txBox="1"/>
      </xdr:nvSpPr>
      <xdr:spPr>
        <a:xfrm>
          <a:off x="14733138" y="3468413"/>
          <a:ext cx="2744252" cy="52551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400" b="0">
              <a:ln w="9525">
                <a:noFill/>
                <a:prstDash val="solid"/>
              </a:ln>
              <a:solidFill>
                <a:schemeClr val="accent4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final energy consumption</a:t>
          </a:r>
          <a:endParaRPr lang="ru-RU" sz="1400" b="0">
            <a:ln w="9525">
              <a:noFill/>
              <a:prstDash val="solid"/>
            </a:ln>
            <a:solidFill>
              <a:schemeClr val="accent4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 editAs="oneCell">
    <xdr:from>
      <xdr:col>45</xdr:col>
      <xdr:colOff>102755</xdr:colOff>
      <xdr:row>5</xdr:row>
      <xdr:rowOff>469028</xdr:rowOff>
    </xdr:from>
    <xdr:to>
      <xdr:col>47</xdr:col>
      <xdr:colOff>176699</xdr:colOff>
      <xdr:row>7</xdr:row>
      <xdr:rowOff>221672</xdr:rowOff>
    </xdr:to>
    <xdr:pic>
      <xdr:nvPicPr>
        <xdr:cNvPr id="65" name="Picture 3" descr="C:\Documents and Settings\Burghgraeve_S\Local Settings\Temporary Internet Files\Content.IE5\FDPW9IPA\MC900432617[1]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266064" y="2948992"/>
          <a:ext cx="891362" cy="874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99647</xdr:colOff>
      <xdr:row>30</xdr:row>
      <xdr:rowOff>64478</xdr:rowOff>
    </xdr:from>
    <xdr:to>
      <xdr:col>4</xdr:col>
      <xdr:colOff>749096</xdr:colOff>
      <xdr:row>32</xdr:row>
      <xdr:rowOff>312581</xdr:rowOff>
    </xdr:to>
    <xdr:pic>
      <xdr:nvPicPr>
        <xdr:cNvPr id="4" name="Рисунок 3" descr="лого_цв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38047" y="4829909"/>
          <a:ext cx="656492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208814</xdr:colOff>
      <xdr:row>4</xdr:row>
      <xdr:rowOff>934891</xdr:rowOff>
    </xdr:from>
    <xdr:to>
      <xdr:col>5</xdr:col>
      <xdr:colOff>239486</xdr:colOff>
      <xdr:row>6</xdr:row>
      <xdr:rowOff>181839</xdr:rowOff>
    </xdr:to>
    <xdr:pic>
      <xdr:nvPicPr>
        <xdr:cNvPr id="5" name="Picture 15" descr="C:\Documents and Settings\Burghgraeve_S\Local Settings\Temporary Internet Files\Content.IE5\TV7MHFD7\MC900310606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854043" y="2556862"/>
          <a:ext cx="814443" cy="753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276050</xdr:colOff>
      <xdr:row>4</xdr:row>
      <xdr:rowOff>952370</xdr:rowOff>
    </xdr:from>
    <xdr:to>
      <xdr:col>2</xdr:col>
      <xdr:colOff>293914</xdr:colOff>
      <xdr:row>6</xdr:row>
      <xdr:rowOff>142357</xdr:rowOff>
    </xdr:to>
    <xdr:pic>
      <xdr:nvPicPr>
        <xdr:cNvPr id="7" name="Picture 1334" descr="C:\Documents and Settings\Burghgraeve_S\Local Settings\Temporary Internet Files\Content.IE5\1FBK7AZG\MC900352588[1].wm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duotone>
            <a:prstClr val="black"/>
            <a:schemeClr val="tx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885650" y="2574341"/>
          <a:ext cx="714550" cy="71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233210</xdr:colOff>
      <xdr:row>11</xdr:row>
      <xdr:rowOff>368193</xdr:rowOff>
    </xdr:from>
    <xdr:to>
      <xdr:col>8</xdr:col>
      <xdr:colOff>640080</xdr:colOff>
      <xdr:row>29</xdr:row>
      <xdr:rowOff>12807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959</xdr:colOff>
      <xdr:row>12</xdr:row>
      <xdr:rowOff>106680</xdr:rowOff>
    </xdr:from>
    <xdr:to>
      <xdr:col>18</xdr:col>
      <xdr:colOff>35281</xdr:colOff>
      <xdr:row>27</xdr:row>
      <xdr:rowOff>10885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309281</xdr:colOff>
      <xdr:row>11</xdr:row>
      <xdr:rowOff>228922</xdr:rowOff>
    </xdr:from>
    <xdr:to>
      <xdr:col>54</xdr:col>
      <xdr:colOff>493057</xdr:colOff>
      <xdr:row>27</xdr:row>
      <xdr:rowOff>80682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145868</xdr:colOff>
      <xdr:row>21</xdr:row>
      <xdr:rowOff>11736</xdr:rowOff>
    </xdr:from>
    <xdr:to>
      <xdr:col>58</xdr:col>
      <xdr:colOff>480059</xdr:colOff>
      <xdr:row>23</xdr:row>
      <xdr:rowOff>68581</xdr:rowOff>
    </xdr:to>
    <xdr:sp macro="" textlink="">
      <xdr:nvSpPr>
        <xdr:cNvPr id="15" name="Стрелка вверх 14"/>
        <xdr:cNvSpPr/>
      </xdr:nvSpPr>
      <xdr:spPr>
        <a:xfrm>
          <a:off x="25048028" y="7022136"/>
          <a:ext cx="1019991" cy="841705"/>
        </a:xfrm>
        <a:prstGeom prst="upArrow">
          <a:avLst/>
        </a:prstGeom>
        <a:solidFill>
          <a:schemeClr val="accent1">
            <a:lumMod val="75000"/>
          </a:schemeClr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61</xdr:col>
      <xdr:colOff>69733</xdr:colOff>
      <xdr:row>14</xdr:row>
      <xdr:rowOff>81324</xdr:rowOff>
    </xdr:from>
    <xdr:to>
      <xdr:col>62</xdr:col>
      <xdr:colOff>472441</xdr:colOff>
      <xdr:row>18</xdr:row>
      <xdr:rowOff>17931</xdr:rowOff>
    </xdr:to>
    <xdr:sp macro="" textlink="">
      <xdr:nvSpPr>
        <xdr:cNvPr id="16" name="Стрелка вниз 15"/>
        <xdr:cNvSpPr/>
      </xdr:nvSpPr>
      <xdr:spPr>
        <a:xfrm>
          <a:off x="27779639" y="5388430"/>
          <a:ext cx="1012308" cy="833077"/>
        </a:xfrm>
        <a:prstGeom prst="downArrow">
          <a:avLst/>
        </a:prstGeom>
        <a:solidFill>
          <a:schemeClr val="accent1">
            <a:lumMod val="75000"/>
          </a:schemeClr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55</xdr:col>
      <xdr:colOff>348344</xdr:colOff>
      <xdr:row>2</xdr:row>
      <xdr:rowOff>431971</xdr:rowOff>
    </xdr:from>
    <xdr:to>
      <xdr:col>63</xdr:col>
      <xdr:colOff>772886</xdr:colOff>
      <xdr:row>11</xdr:row>
      <xdr:rowOff>315686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57</xdr:col>
      <xdr:colOff>206829</xdr:colOff>
      <xdr:row>4</xdr:row>
      <xdr:rowOff>563475</xdr:rowOff>
    </xdr:from>
    <xdr:to>
      <xdr:col>58</xdr:col>
      <xdr:colOff>283028</xdr:colOff>
      <xdr:row>6</xdr:row>
      <xdr:rowOff>134943</xdr:rowOff>
    </xdr:to>
    <xdr:pic>
      <xdr:nvPicPr>
        <xdr:cNvPr id="44" name="Picture 4" descr="j01856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1">
              <a:tint val="45000"/>
              <a:satMod val="400000"/>
            </a:schemeClr>
          </a:duotone>
          <a:lum bright="4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8989" y="2316075"/>
          <a:ext cx="761999" cy="744948"/>
        </a:xfrm>
        <a:prstGeom prst="ellipse">
          <a:avLst/>
        </a:prstGeom>
        <a:ln w="3175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116786</xdr:colOff>
      <xdr:row>4</xdr:row>
      <xdr:rowOff>313822</xdr:rowOff>
    </xdr:from>
    <xdr:to>
      <xdr:col>60</xdr:col>
      <xdr:colOff>162197</xdr:colOff>
      <xdr:row>5</xdr:row>
      <xdr:rowOff>430373</xdr:rowOff>
    </xdr:to>
    <xdr:pic>
      <xdr:nvPicPr>
        <xdr:cNvPr id="45" name="Picture 1336" descr="C:\Documents and Settings\Burghgraeve_S\Local Settings\Temporary Internet Files\Content.IE5\0C9SGNJQ\MC900196190[1].wmf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3FFF9E"/>
            </a:clrFrom>
            <a:clrTo>
              <a:srgbClr val="3FFF9E">
                <a:alpha val="0"/>
              </a:srgbClr>
            </a:clrTo>
          </a:clrChange>
          <a:duotone>
            <a:prstClr val="black"/>
            <a:schemeClr val="bg1">
              <a:lumMod val="95000"/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6283866" y="2066422"/>
          <a:ext cx="799791" cy="733771"/>
        </a:xfrm>
        <a:prstGeom prst="ellipse">
          <a:avLst/>
        </a:prstGeom>
        <a:ln w="6350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6</xdr:col>
      <xdr:colOff>348343</xdr:colOff>
      <xdr:row>4</xdr:row>
      <xdr:rowOff>914401</xdr:rowOff>
    </xdr:from>
    <xdr:to>
      <xdr:col>8</xdr:col>
      <xdr:colOff>751114</xdr:colOff>
      <xdr:row>6</xdr:row>
      <xdr:rowOff>383436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prstClr val="black"/>
            <a:schemeClr val="bg1">
              <a:lumMod val="65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172" y="2601687"/>
          <a:ext cx="1545771" cy="947057"/>
        </a:xfrm>
        <a:prstGeom prst="rect">
          <a:avLst/>
        </a:prstGeom>
      </xdr:spPr>
    </xdr:pic>
    <xdr:clientData/>
  </xdr:twoCellAnchor>
  <xdr:twoCellAnchor>
    <xdr:from>
      <xdr:col>52</xdr:col>
      <xdr:colOff>546846</xdr:colOff>
      <xdr:row>6</xdr:row>
      <xdr:rowOff>224124</xdr:rowOff>
    </xdr:from>
    <xdr:to>
      <xdr:col>53</xdr:col>
      <xdr:colOff>672354</xdr:colOff>
      <xdr:row>9</xdr:row>
      <xdr:rowOff>251016</xdr:rowOff>
    </xdr:to>
    <xdr:sp macro="" textlink="">
      <xdr:nvSpPr>
        <xdr:cNvPr id="18" name="Стрелка углом вверх 17"/>
        <xdr:cNvSpPr/>
      </xdr:nvSpPr>
      <xdr:spPr>
        <a:xfrm rot="16200000" flipH="1">
          <a:off x="17059836" y="3478311"/>
          <a:ext cx="1129551" cy="735108"/>
        </a:xfrm>
        <a:prstGeom prst="bentUp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484094</xdr:colOff>
      <xdr:row>4</xdr:row>
      <xdr:rowOff>412379</xdr:rowOff>
    </xdr:from>
    <xdr:to>
      <xdr:col>53</xdr:col>
      <xdr:colOff>448685</xdr:colOff>
      <xdr:row>6</xdr:row>
      <xdr:rowOff>441961</xdr:rowOff>
    </xdr:to>
    <xdr:sp macro="" textlink="">
      <xdr:nvSpPr>
        <xdr:cNvPr id="47" name="Стрелка углом вверх 46"/>
        <xdr:cNvSpPr/>
      </xdr:nvSpPr>
      <xdr:spPr>
        <a:xfrm rot="16200000" flipH="1">
          <a:off x="22503879" y="2479414"/>
          <a:ext cx="1203062" cy="574191"/>
        </a:xfrm>
        <a:prstGeom prst="bentUpArrow">
          <a:avLst>
            <a:gd name="adj1" fmla="val 25000"/>
            <a:gd name="adj2" fmla="val 24123"/>
            <a:gd name="adj3" fmla="val 25000"/>
          </a:avLst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50</xdr:col>
      <xdr:colOff>0</xdr:colOff>
      <xdr:row>4</xdr:row>
      <xdr:rowOff>202873</xdr:rowOff>
    </xdr:from>
    <xdr:to>
      <xdr:col>51</xdr:col>
      <xdr:colOff>12018</xdr:colOff>
      <xdr:row>4</xdr:row>
      <xdr:rowOff>591671</xdr:rowOff>
    </xdr:to>
    <xdr:sp macro="" textlink="">
      <xdr:nvSpPr>
        <xdr:cNvPr id="59" name="Стрелка вверх 58"/>
        <xdr:cNvSpPr/>
      </xdr:nvSpPr>
      <xdr:spPr>
        <a:xfrm rot="5400000">
          <a:off x="15683622" y="1982498"/>
          <a:ext cx="388798" cy="594724"/>
        </a:xfrm>
        <a:prstGeom prst="upArrow">
          <a:avLst>
            <a:gd name="adj1" fmla="val 50000"/>
            <a:gd name="adj2" fmla="val 93404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53</xdr:col>
      <xdr:colOff>199293</xdr:colOff>
      <xdr:row>4</xdr:row>
      <xdr:rowOff>527539</xdr:rowOff>
    </xdr:from>
    <xdr:to>
      <xdr:col>54</xdr:col>
      <xdr:colOff>3517</xdr:colOff>
      <xdr:row>6</xdr:row>
      <xdr:rowOff>373381</xdr:rowOff>
    </xdr:to>
    <xdr:sp macro="" textlink="">
      <xdr:nvSpPr>
        <xdr:cNvPr id="61" name="Прямоугольник 60"/>
        <xdr:cNvSpPr/>
      </xdr:nvSpPr>
      <xdr:spPr>
        <a:xfrm>
          <a:off x="23143113" y="2280139"/>
          <a:ext cx="253804" cy="101932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49</xdr:col>
      <xdr:colOff>735106</xdr:colOff>
      <xdr:row>3</xdr:row>
      <xdr:rowOff>152400</xdr:rowOff>
    </xdr:from>
    <xdr:to>
      <xdr:col>50</xdr:col>
      <xdr:colOff>567830</xdr:colOff>
      <xdr:row>3</xdr:row>
      <xdr:rowOff>376517</xdr:rowOff>
    </xdr:to>
    <xdr:sp macro="" textlink="">
      <xdr:nvSpPr>
        <xdr:cNvPr id="62" name="Стрелка вверх 61"/>
        <xdr:cNvSpPr/>
      </xdr:nvSpPr>
      <xdr:spPr>
        <a:xfrm rot="5400000">
          <a:off x="15739068" y="1231121"/>
          <a:ext cx="224117" cy="594724"/>
        </a:xfrm>
        <a:prstGeom prst="upArrow">
          <a:avLst>
            <a:gd name="adj1" fmla="val 50000"/>
            <a:gd name="adj2" fmla="val 133403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21</xdr:col>
      <xdr:colOff>34835</xdr:colOff>
      <xdr:row>3</xdr:row>
      <xdr:rowOff>239769</xdr:rowOff>
    </xdr:from>
    <xdr:to>
      <xdr:col>32</xdr:col>
      <xdr:colOff>13063</xdr:colOff>
      <xdr:row>25</xdr:row>
      <xdr:rowOff>20967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60959</xdr:colOff>
      <xdr:row>4</xdr:row>
      <xdr:rowOff>523368</xdr:rowOff>
    </xdr:from>
    <xdr:to>
      <xdr:col>34</xdr:col>
      <xdr:colOff>12900</xdr:colOff>
      <xdr:row>6</xdr:row>
      <xdr:rowOff>160726</xdr:rowOff>
    </xdr:to>
    <xdr:sp macro="" textlink="">
      <xdr:nvSpPr>
        <xdr:cNvPr id="21" name="Стрелка вверх 20"/>
        <xdr:cNvSpPr/>
      </xdr:nvSpPr>
      <xdr:spPr>
        <a:xfrm rot="5400000">
          <a:off x="14642911" y="2248216"/>
          <a:ext cx="810838" cy="866341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30</xdr:col>
      <xdr:colOff>54429</xdr:colOff>
      <xdr:row>9</xdr:row>
      <xdr:rowOff>216539</xdr:rowOff>
    </xdr:from>
    <xdr:to>
      <xdr:col>34</xdr:col>
      <xdr:colOff>2967</xdr:colOff>
      <xdr:row>12</xdr:row>
      <xdr:rowOff>117643</xdr:rowOff>
    </xdr:to>
    <xdr:sp macro="" textlink="">
      <xdr:nvSpPr>
        <xdr:cNvPr id="55" name="Стрелка вверх 54"/>
        <xdr:cNvSpPr/>
      </xdr:nvSpPr>
      <xdr:spPr>
        <a:xfrm rot="5400000">
          <a:off x="14648674" y="4356608"/>
          <a:ext cx="826390" cy="862938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30</xdr:col>
      <xdr:colOff>31569</xdr:colOff>
      <xdr:row>5</xdr:row>
      <xdr:rowOff>186145</xdr:rowOff>
    </xdr:from>
    <xdr:to>
      <xdr:col>34</xdr:col>
      <xdr:colOff>0</xdr:colOff>
      <xdr:row>5</xdr:row>
      <xdr:rowOff>501831</xdr:rowOff>
    </xdr:to>
    <xdr:sp macro="" textlink="">
      <xdr:nvSpPr>
        <xdr:cNvPr id="22" name="TextBox 21"/>
        <xdr:cNvSpPr txBox="1"/>
      </xdr:nvSpPr>
      <xdr:spPr>
        <a:xfrm>
          <a:off x="14585769" y="2555965"/>
          <a:ext cx="882831" cy="315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Enterprises</a:t>
          </a:r>
          <a:endParaRPr lang="ru-RU" sz="1100">
            <a:solidFill>
              <a:schemeClr val="accent4">
                <a:lumMod val="50000"/>
              </a:schemeClr>
            </a:solidFill>
            <a:latin typeface="Impact" pitchFamily="34" charset="0"/>
          </a:endParaRPr>
        </a:p>
      </xdr:txBody>
    </xdr:sp>
    <xdr:clientData/>
  </xdr:twoCellAnchor>
  <xdr:twoCellAnchor>
    <xdr:from>
      <xdr:col>30</xdr:col>
      <xdr:colOff>26529</xdr:colOff>
      <xdr:row>10</xdr:row>
      <xdr:rowOff>134779</xdr:rowOff>
    </xdr:from>
    <xdr:to>
      <xdr:col>34</xdr:col>
      <xdr:colOff>22860</xdr:colOff>
      <xdr:row>11</xdr:row>
      <xdr:rowOff>254490</xdr:rowOff>
    </xdr:to>
    <xdr:sp macro="" textlink="">
      <xdr:nvSpPr>
        <xdr:cNvPr id="56" name="TextBox 55"/>
        <xdr:cNvSpPr txBox="1"/>
      </xdr:nvSpPr>
      <xdr:spPr>
        <a:xfrm>
          <a:off x="14580729" y="4622959"/>
          <a:ext cx="910731" cy="3102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Population</a:t>
          </a:r>
          <a:endParaRPr lang="ru-RU" sz="1100">
            <a:solidFill>
              <a:schemeClr val="accent4">
                <a:lumMod val="50000"/>
              </a:schemeClr>
            </a:solidFill>
            <a:latin typeface="Impact" pitchFamily="34" charset="0"/>
          </a:endParaRPr>
        </a:p>
      </xdr:txBody>
    </xdr:sp>
    <xdr:clientData/>
  </xdr:twoCellAnchor>
  <xdr:twoCellAnchor>
    <xdr:from>
      <xdr:col>29</xdr:col>
      <xdr:colOff>13126</xdr:colOff>
      <xdr:row>15</xdr:row>
      <xdr:rowOff>198120</xdr:rowOff>
    </xdr:from>
    <xdr:to>
      <xdr:col>41</xdr:col>
      <xdr:colOff>140805</xdr:colOff>
      <xdr:row>17</xdr:row>
      <xdr:rowOff>121920</xdr:rowOff>
    </xdr:to>
    <xdr:sp macro="" textlink="">
      <xdr:nvSpPr>
        <xdr:cNvPr id="57" name="TextBox 56"/>
        <xdr:cNvSpPr txBox="1"/>
      </xdr:nvSpPr>
      <xdr:spPr>
        <a:xfrm>
          <a:off x="14338726" y="5814060"/>
          <a:ext cx="2870879" cy="335280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400" b="0">
              <a:ln w="9525">
                <a:noFill/>
                <a:prstDash val="solid"/>
              </a:ln>
              <a:solidFill>
                <a:schemeClr val="accent3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Distribution losses</a:t>
          </a:r>
          <a:endParaRPr lang="ru-RU" sz="1400" b="0">
            <a:ln w="9525">
              <a:noFill/>
              <a:prstDash val="solid"/>
            </a:ln>
            <a:solidFill>
              <a:schemeClr val="accent3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27</xdr:col>
      <xdr:colOff>139810</xdr:colOff>
      <xdr:row>18</xdr:row>
      <xdr:rowOff>100078</xdr:rowOff>
    </xdr:from>
    <xdr:to>
      <xdr:col>42</xdr:col>
      <xdr:colOff>113306</xdr:colOff>
      <xdr:row>20</xdr:row>
      <xdr:rowOff>104130</xdr:rowOff>
    </xdr:to>
    <xdr:sp macro="" textlink="">
      <xdr:nvSpPr>
        <xdr:cNvPr id="58" name="TextBox 57"/>
        <xdr:cNvSpPr txBox="1"/>
      </xdr:nvSpPr>
      <xdr:spPr>
        <a:xfrm>
          <a:off x="14008210" y="6546598"/>
          <a:ext cx="3402496" cy="331712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400" b="0">
              <a:ln w="9525">
                <a:noFill/>
                <a:prstDash val="solid"/>
              </a:ln>
              <a:solidFill>
                <a:schemeClr val="accent2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Non-energy use</a:t>
          </a:r>
          <a:endParaRPr lang="ru-RU" sz="1400" b="0">
            <a:ln w="9525">
              <a:noFill/>
              <a:prstDash val="solid"/>
            </a:ln>
            <a:solidFill>
              <a:schemeClr val="accent2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26</xdr:col>
      <xdr:colOff>41031</xdr:colOff>
      <xdr:row>22</xdr:row>
      <xdr:rowOff>86162</xdr:rowOff>
    </xdr:from>
    <xdr:to>
      <xdr:col>39</xdr:col>
      <xdr:colOff>41030</xdr:colOff>
      <xdr:row>22</xdr:row>
      <xdr:rowOff>421443</xdr:rowOff>
    </xdr:to>
    <xdr:sp macro="" textlink="">
      <xdr:nvSpPr>
        <xdr:cNvPr id="60" name="TextBox 59"/>
        <xdr:cNvSpPr txBox="1"/>
      </xdr:nvSpPr>
      <xdr:spPr>
        <a:xfrm>
          <a:off x="13680831" y="7043222"/>
          <a:ext cx="2971799" cy="335281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400" b="0">
              <a:ln w="9525">
                <a:noFill/>
                <a:prstDash val="solid"/>
              </a:ln>
              <a:solidFill>
                <a:schemeClr val="accent1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Transformation losses</a:t>
          </a:r>
          <a:endParaRPr lang="ru-RU" sz="1400" b="0">
            <a:ln w="9525">
              <a:noFill/>
              <a:prstDash val="solid"/>
            </a:ln>
            <a:solidFill>
              <a:schemeClr val="accent1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59</xdr:col>
      <xdr:colOff>332013</xdr:colOff>
      <xdr:row>22</xdr:row>
      <xdr:rowOff>137156</xdr:rowOff>
    </xdr:from>
    <xdr:to>
      <xdr:col>60</xdr:col>
      <xdr:colOff>119742</xdr:colOff>
      <xdr:row>24</xdr:row>
      <xdr:rowOff>10884</xdr:rowOff>
    </xdr:to>
    <xdr:sp macro="" textlink="">
      <xdr:nvSpPr>
        <xdr:cNvPr id="2" name="Блок-схема: извлечение 1"/>
        <xdr:cNvSpPr/>
      </xdr:nvSpPr>
      <xdr:spPr>
        <a:xfrm>
          <a:off x="26512156" y="7376156"/>
          <a:ext cx="538843" cy="646614"/>
        </a:xfrm>
        <a:prstGeom prst="flowChartExtract">
          <a:avLst/>
        </a:prstGeom>
        <a:solidFill>
          <a:schemeClr val="tx1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59</xdr:col>
      <xdr:colOff>32657</xdr:colOff>
      <xdr:row>20</xdr:row>
      <xdr:rowOff>152400</xdr:rowOff>
    </xdr:from>
    <xdr:to>
      <xdr:col>60</xdr:col>
      <xdr:colOff>555171</xdr:colOff>
      <xdr:row>23</xdr:row>
      <xdr:rowOff>125184</xdr:rowOff>
    </xdr:to>
    <xdr:cxnSp macro="">
      <xdr:nvCxnSpPr>
        <xdr:cNvPr id="46" name="Прямая соединительная линия 45"/>
        <xdr:cNvCxnSpPr>
          <a:endCxn id="52" idx="0"/>
        </xdr:cNvCxnSpPr>
      </xdr:nvCxnSpPr>
      <xdr:spPr>
        <a:xfrm>
          <a:off x="26212800" y="6966857"/>
          <a:ext cx="1273628" cy="996041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51</xdr:col>
      <xdr:colOff>484468</xdr:colOff>
      <xdr:row>0</xdr:row>
      <xdr:rowOff>122335</xdr:rowOff>
    </xdr:from>
    <xdr:to>
      <xdr:col>53</xdr:col>
      <xdr:colOff>71123</xdr:colOff>
      <xdr:row>2</xdr:row>
      <xdr:rowOff>215713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3368" y="122335"/>
          <a:ext cx="851575" cy="817278"/>
        </a:xfrm>
        <a:prstGeom prst="rect">
          <a:avLst/>
        </a:prstGeom>
      </xdr:spPr>
    </xdr:pic>
    <xdr:clientData/>
  </xdr:twoCellAnchor>
  <xdr:twoCellAnchor editAs="oneCell">
    <xdr:from>
      <xdr:col>0</xdr:col>
      <xdr:colOff>75508</xdr:colOff>
      <xdr:row>7</xdr:row>
      <xdr:rowOff>312419</xdr:rowOff>
    </xdr:from>
    <xdr:to>
      <xdr:col>1</xdr:col>
      <xdr:colOff>324889</xdr:colOff>
      <xdr:row>11</xdr:row>
      <xdr:rowOff>76892</xdr:rowOff>
    </xdr:to>
    <xdr:pic>
      <xdr:nvPicPr>
        <xdr:cNvPr id="69" name="Picture 10" descr="http://www.progettoitalianews.net/wp-content/uploads/2011/09/gas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5508" y="4046219"/>
          <a:ext cx="858981" cy="846513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36651</xdr:colOff>
      <xdr:row>15</xdr:row>
      <xdr:rowOff>96658</xdr:rowOff>
    </xdr:from>
    <xdr:to>
      <xdr:col>39</xdr:col>
      <xdr:colOff>67245</xdr:colOff>
      <xdr:row>17</xdr:row>
      <xdr:rowOff>177230</xdr:rowOff>
    </xdr:to>
    <xdr:pic>
      <xdr:nvPicPr>
        <xdr:cNvPr id="70" name="Picture 8" descr="http://www.iconarchive.com/icons/aha-soft/transport/pipe-line-256x256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</a:blip>
        <a:srcRect/>
        <a:stretch>
          <a:fillRect/>
        </a:stretch>
      </xdr:blipFill>
      <xdr:spPr bwMode="auto">
        <a:xfrm>
          <a:off x="16315742" y="5735458"/>
          <a:ext cx="501648" cy="49620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165100" dir="4020000" sy="-23000" kx="-800400" algn="bl" rotWithShape="0">
            <a:schemeClr val="tx1"/>
          </a:outerShdw>
        </a:effectLst>
      </xdr:spPr>
    </xdr:pic>
    <xdr:clientData/>
  </xdr:twoCellAnchor>
  <xdr:twoCellAnchor editAs="oneCell">
    <xdr:from>
      <xdr:col>37</xdr:col>
      <xdr:colOff>224061</xdr:colOff>
      <xdr:row>9</xdr:row>
      <xdr:rowOff>135202</xdr:rowOff>
    </xdr:from>
    <xdr:to>
      <xdr:col>44</xdr:col>
      <xdr:colOff>117339</xdr:colOff>
      <xdr:row>13</xdr:row>
      <xdr:rowOff>38219</xdr:rowOff>
    </xdr:to>
    <xdr:pic>
      <xdr:nvPicPr>
        <xdr:cNvPr id="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431013" y="4160664"/>
          <a:ext cx="1511871" cy="1006603"/>
        </a:xfrm>
        <a:prstGeom prst="rect">
          <a:avLst/>
        </a:prstGeom>
        <a:noFill/>
        <a:ln w="349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929071</xdr:colOff>
      <xdr:row>4</xdr:row>
      <xdr:rowOff>233083</xdr:rowOff>
    </xdr:from>
    <xdr:to>
      <xdr:col>50</xdr:col>
      <xdr:colOff>101058</xdr:colOff>
      <xdr:row>5</xdr:row>
      <xdr:rowOff>322730</xdr:rowOff>
    </xdr:to>
    <xdr:pic>
      <xdr:nvPicPr>
        <xdr:cNvPr id="73" name="Picture 2" descr="http://jacnjil.files.wordpress.com/2011/03/burning-firewood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0373518" y="2079812"/>
          <a:ext cx="938034" cy="708213"/>
        </a:xfrm>
        <a:prstGeom prst="rect">
          <a:avLst/>
        </a:prstGeom>
        <a:noFill/>
      </xdr:spPr>
    </xdr:pic>
    <xdr:clientData/>
  </xdr:twoCellAnchor>
  <xdr:twoCellAnchor editAs="oneCell">
    <xdr:from>
      <xdr:col>45</xdr:col>
      <xdr:colOff>291548</xdr:colOff>
      <xdr:row>7</xdr:row>
      <xdr:rowOff>311425</xdr:rowOff>
    </xdr:from>
    <xdr:to>
      <xdr:col>47</xdr:col>
      <xdr:colOff>62753</xdr:colOff>
      <xdr:row>10</xdr:row>
      <xdr:rowOff>117451</xdr:rowOff>
    </xdr:to>
    <xdr:pic>
      <xdr:nvPicPr>
        <xdr:cNvPr id="75" name="Picture 21" descr="radiator.jpg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rgbClr val="FFC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40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8391289" y="3906272"/>
          <a:ext cx="586993" cy="6935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33</xdr:col>
      <xdr:colOff>209646</xdr:colOff>
      <xdr:row>17</xdr:row>
      <xdr:rowOff>124096</xdr:rowOff>
    </xdr:from>
    <xdr:to>
      <xdr:col>36</xdr:col>
      <xdr:colOff>212074</xdr:colOff>
      <xdr:row>20</xdr:row>
      <xdr:rowOff>229879</xdr:rowOff>
    </xdr:to>
    <xdr:pic>
      <xdr:nvPicPr>
        <xdr:cNvPr id="76" name="Picture 2" descr="C:\Documents and Settings\Burghgraeve_S\Local Settings\Temporary Internet Files\Content.IE5\FDUKXSZ6\MC900151959[1].wmf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grayscl/>
        </a:blip>
        <a:srcRect/>
        <a:stretch>
          <a:fillRect/>
        </a:stretch>
      </xdr:blipFill>
      <xdr:spPr bwMode="auto">
        <a:xfrm flipH="1">
          <a:off x="15449646" y="6151516"/>
          <a:ext cx="688228" cy="616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58</xdr:col>
      <xdr:colOff>58784</xdr:colOff>
      <xdr:row>6</xdr:row>
      <xdr:rowOff>175515</xdr:rowOff>
    </xdr:from>
    <xdr:to>
      <xdr:col>59</xdr:col>
      <xdr:colOff>309155</xdr:colOff>
      <xdr:row>8</xdr:row>
      <xdr:rowOff>16079</xdr:rowOff>
    </xdr:to>
    <xdr:pic>
      <xdr:nvPicPr>
        <xdr:cNvPr id="78" name="Picture 3" descr="C:\Documents and Settings\Zyzniewski_A\Local Settings\Temporary Internet Files\Content.IE5\323KHMW3\MC900434820[1]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5646744" y="3101595"/>
          <a:ext cx="829491" cy="754964"/>
        </a:xfrm>
        <a:prstGeom prst="ellipse">
          <a:avLst/>
        </a:prstGeom>
        <a:ln w="9525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38</xdr:col>
      <xdr:colOff>134470</xdr:colOff>
      <xdr:row>4</xdr:row>
      <xdr:rowOff>394535</xdr:rowOff>
    </xdr:from>
    <xdr:to>
      <xdr:col>43</xdr:col>
      <xdr:colOff>61352</xdr:colOff>
      <xdr:row>6</xdr:row>
      <xdr:rowOff>65459</xdr:rowOff>
    </xdr:to>
    <xdr:pic>
      <xdr:nvPicPr>
        <xdr:cNvPr id="79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602635" y="2241264"/>
          <a:ext cx="1092293" cy="84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9796</xdr:colOff>
      <xdr:row>19</xdr:row>
      <xdr:rowOff>0</xdr:rowOff>
    </xdr:from>
    <xdr:to>
      <xdr:col>42</xdr:col>
      <xdr:colOff>227549</xdr:colOff>
      <xdr:row>22</xdr:row>
      <xdr:rowOff>544284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artisticPhotocopy/>
                  </a14:imgEffect>
                  <a14:imgEffect>
                    <a14:sharpenSoften amount="15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5596" y="6393180"/>
          <a:ext cx="1589353" cy="110816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56</xdr:col>
      <xdr:colOff>272142</xdr:colOff>
      <xdr:row>20</xdr:row>
      <xdr:rowOff>43542</xdr:rowOff>
    </xdr:from>
    <xdr:to>
      <xdr:col>59</xdr:col>
      <xdr:colOff>141514</xdr:colOff>
      <xdr:row>20</xdr:row>
      <xdr:rowOff>206827</xdr:rowOff>
    </xdr:to>
    <xdr:sp macro="" textlink="">
      <xdr:nvSpPr>
        <xdr:cNvPr id="24" name="Прямоугольник с двумя вырезанными соседними углами 23"/>
        <xdr:cNvSpPr/>
      </xdr:nvSpPr>
      <xdr:spPr>
        <a:xfrm rot="10800000">
          <a:off x="24786771" y="6857999"/>
          <a:ext cx="1534886" cy="163285"/>
        </a:xfrm>
        <a:prstGeom prst="snip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60</xdr:col>
      <xdr:colOff>555171</xdr:colOff>
      <xdr:row>23</xdr:row>
      <xdr:rowOff>43542</xdr:rowOff>
    </xdr:from>
    <xdr:to>
      <xdr:col>63</xdr:col>
      <xdr:colOff>206828</xdr:colOff>
      <xdr:row>24</xdr:row>
      <xdr:rowOff>32655</xdr:rowOff>
    </xdr:to>
    <xdr:sp macro="" textlink="">
      <xdr:nvSpPr>
        <xdr:cNvPr id="52" name="Прямоугольник с двумя вырезанными соседними углами 51"/>
        <xdr:cNvSpPr/>
      </xdr:nvSpPr>
      <xdr:spPr>
        <a:xfrm rot="10800000">
          <a:off x="27486428" y="7881256"/>
          <a:ext cx="1534886" cy="163285"/>
        </a:xfrm>
        <a:prstGeom prst="snip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61</xdr:col>
      <xdr:colOff>291353</xdr:colOff>
      <xdr:row>15</xdr:row>
      <xdr:rowOff>97266</xdr:rowOff>
    </xdr:from>
    <xdr:to>
      <xdr:col>62</xdr:col>
      <xdr:colOff>234875</xdr:colOff>
      <xdr:row>16</xdr:row>
      <xdr:rowOff>161364</xdr:rowOff>
    </xdr:to>
    <xdr:sp macro="" textlink="">
      <xdr:nvSpPr>
        <xdr:cNvPr id="29" name="TextBox 28"/>
        <xdr:cNvSpPr txBox="1"/>
      </xdr:nvSpPr>
      <xdr:spPr>
        <a:xfrm>
          <a:off x="28001259" y="5709172"/>
          <a:ext cx="553122" cy="297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chemeClr val="bg1"/>
              </a:solidFill>
              <a:latin typeface="Impact" pitchFamily="34" charset="0"/>
            </a:rPr>
            <a:t>max</a:t>
          </a:r>
          <a:endParaRPr lang="ru-RU" sz="1400">
            <a:solidFill>
              <a:schemeClr val="bg1"/>
            </a:solidFill>
            <a:latin typeface="Impact" pitchFamily="34" charset="0"/>
          </a:endParaRPr>
        </a:p>
      </xdr:txBody>
    </xdr:sp>
    <xdr:clientData/>
  </xdr:twoCellAnchor>
  <xdr:twoCellAnchor>
    <xdr:from>
      <xdr:col>57</xdr:col>
      <xdr:colOff>342004</xdr:colOff>
      <xdr:row>22</xdr:row>
      <xdr:rowOff>30481</xdr:rowOff>
    </xdr:from>
    <xdr:to>
      <xdr:col>58</xdr:col>
      <xdr:colOff>253702</xdr:colOff>
      <xdr:row>22</xdr:row>
      <xdr:rowOff>326316</xdr:rowOff>
    </xdr:to>
    <xdr:sp macro="" textlink="">
      <xdr:nvSpPr>
        <xdr:cNvPr id="63" name="TextBox 62"/>
        <xdr:cNvSpPr txBox="1"/>
      </xdr:nvSpPr>
      <xdr:spPr>
        <a:xfrm>
          <a:off x="25362498" y="6969163"/>
          <a:ext cx="601980" cy="295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chemeClr val="bg1"/>
              </a:solidFill>
              <a:latin typeface="Impact" pitchFamily="34" charset="0"/>
            </a:rPr>
            <a:t>min</a:t>
          </a:r>
          <a:endParaRPr lang="ru-RU" sz="1400">
            <a:solidFill>
              <a:schemeClr val="bg1"/>
            </a:solidFill>
            <a:latin typeface="Impact" pitchFamily="34" charset="0"/>
          </a:endParaRPr>
        </a:p>
      </xdr:txBody>
    </xdr:sp>
    <xdr:clientData/>
  </xdr:twoCellAnchor>
  <xdr:twoCellAnchor>
    <xdr:from>
      <xdr:col>52</xdr:col>
      <xdr:colOff>365760</xdr:colOff>
      <xdr:row>1</xdr:row>
      <xdr:rowOff>388620</xdr:rowOff>
    </xdr:from>
    <xdr:to>
      <xdr:col>54</xdr:col>
      <xdr:colOff>205740</xdr:colOff>
      <xdr:row>4</xdr:row>
      <xdr:rowOff>0</xdr:rowOff>
    </xdr:to>
    <xdr:sp macro="" textlink="">
      <xdr:nvSpPr>
        <xdr:cNvPr id="30" name="Стрелка вниз 29"/>
        <xdr:cNvSpPr/>
      </xdr:nvSpPr>
      <xdr:spPr>
        <a:xfrm rot="10800000">
          <a:off x="22699980" y="701040"/>
          <a:ext cx="899160" cy="1051560"/>
        </a:xfrm>
        <a:prstGeom prst="downArrow">
          <a:avLst>
            <a:gd name="adj1" fmla="val 50000"/>
            <a:gd name="adj2" fmla="val 30508"/>
          </a:avLst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522389</xdr:colOff>
      <xdr:row>2</xdr:row>
      <xdr:rowOff>42384</xdr:rowOff>
    </xdr:from>
    <xdr:to>
      <xdr:col>54</xdr:col>
      <xdr:colOff>199660</xdr:colOff>
      <xdr:row>2</xdr:row>
      <xdr:rowOff>275468</xdr:rowOff>
    </xdr:to>
    <xdr:sp macro="" textlink="">
      <xdr:nvSpPr>
        <xdr:cNvPr id="80" name="TextBox 79"/>
        <xdr:cNvSpPr txBox="1"/>
      </xdr:nvSpPr>
      <xdr:spPr>
        <a:xfrm>
          <a:off x="22856609" y="766284"/>
          <a:ext cx="736451" cy="2330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>
              <a:latin typeface="Impact" pitchFamily="34" charset="0"/>
            </a:rPr>
            <a:t>losses</a:t>
          </a:r>
          <a:endParaRPr lang="ru-RU" sz="1100">
            <a:latin typeface="Impact" pitchFamily="34" charset="0"/>
          </a:endParaRPr>
        </a:p>
      </xdr:txBody>
    </xdr:sp>
    <xdr:clientData/>
  </xdr:twoCellAnchor>
  <xdr:twoCellAnchor editAs="oneCell">
    <xdr:from>
      <xdr:col>10</xdr:col>
      <xdr:colOff>15240</xdr:colOff>
      <xdr:row>4</xdr:row>
      <xdr:rowOff>251460</xdr:rowOff>
    </xdr:from>
    <xdr:to>
      <xdr:col>14</xdr:col>
      <xdr:colOff>24204</xdr:colOff>
      <xdr:row>6</xdr:row>
      <xdr:rowOff>544157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4580" y="2004060"/>
          <a:ext cx="2828364" cy="146617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266700</xdr:colOff>
      <xdr:row>4</xdr:row>
      <xdr:rowOff>403860</xdr:rowOff>
    </xdr:from>
    <xdr:to>
      <xdr:col>17</xdr:col>
      <xdr:colOff>837752</xdr:colOff>
      <xdr:row>6</xdr:row>
      <xdr:rowOff>557156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saturation sat="2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5440" y="2156460"/>
          <a:ext cx="2498912" cy="13267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56</xdr:col>
      <xdr:colOff>188259</xdr:colOff>
      <xdr:row>11</xdr:row>
      <xdr:rowOff>367553</xdr:rowOff>
    </xdr:from>
    <xdr:to>
      <xdr:col>59</xdr:col>
      <xdr:colOff>125506</xdr:colOff>
      <xdr:row>16</xdr:row>
      <xdr:rowOff>13148</xdr:rowOff>
    </xdr:to>
    <xdr:pic>
      <xdr:nvPicPr>
        <xdr:cNvPr id="68" name="Рисунок 67" descr="C:\Program Files\Microsoft Office\MEDIA\CAGCAT10\j0240695.wmf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00669B"/>
            </a:clrFrom>
            <a:clrTo>
              <a:srgbClr val="00669B">
                <a:alpha val="0"/>
              </a:srgbClr>
            </a:clrTo>
          </a:clrChange>
          <a:duotone>
            <a:prstClr val="black"/>
            <a:schemeClr val="accent4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05341" y="4939553"/>
          <a:ext cx="1613647" cy="918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60</xdr:col>
      <xdr:colOff>484094</xdr:colOff>
      <xdr:row>18</xdr:row>
      <xdr:rowOff>8965</xdr:rowOff>
    </xdr:from>
    <xdr:to>
      <xdr:col>63</xdr:col>
      <xdr:colOff>242048</xdr:colOff>
      <xdr:row>21</xdr:row>
      <xdr:rowOff>166149</xdr:rowOff>
    </xdr:to>
    <xdr:pic>
      <xdr:nvPicPr>
        <xdr:cNvPr id="81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duotone>
            <a:prstClr val="black"/>
            <a:schemeClr val="accent4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7530612" y="6212541"/>
          <a:ext cx="1640542" cy="712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53340</xdr:colOff>
      <xdr:row>4</xdr:row>
      <xdr:rowOff>30480</xdr:rowOff>
    </xdr:from>
    <xdr:to>
      <xdr:col>13</xdr:col>
      <xdr:colOff>586740</xdr:colOff>
      <xdr:row>5</xdr:row>
      <xdr:rowOff>228600</xdr:rowOff>
    </xdr:to>
    <xdr:sp macro="" textlink="">
      <xdr:nvSpPr>
        <xdr:cNvPr id="3" name="TextBox 2"/>
        <xdr:cNvSpPr txBox="1"/>
      </xdr:nvSpPr>
      <xdr:spPr>
        <a:xfrm>
          <a:off x="6202680" y="1783080"/>
          <a:ext cx="2628900" cy="815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>
              <a:solidFill>
                <a:srgbClr val="C00000"/>
              </a:solidFill>
              <a:latin typeface="Impact" pitchFamily="34" charset="0"/>
            </a:rPr>
            <a:t>Enargy self-sufficiency</a:t>
          </a:r>
        </a:p>
        <a:p>
          <a:pPr algn="ctr"/>
          <a:r>
            <a:rPr lang="en-US" sz="1200">
              <a:latin typeface="Impact" pitchFamily="34" charset="0"/>
            </a:rPr>
            <a:t>(the ratio between energy production</a:t>
          </a:r>
        </a:p>
        <a:p>
          <a:pPr algn="ctr"/>
          <a:r>
            <a:rPr lang="en-US" sz="1200">
              <a:latin typeface="Impact" pitchFamily="34" charset="0"/>
            </a:rPr>
            <a:t> and TPES)</a:t>
          </a:r>
          <a:endParaRPr lang="ru-RU" sz="1200">
            <a:latin typeface="Impact" pitchFamily="34" charset="0"/>
          </a:endParaRPr>
        </a:p>
      </xdr:txBody>
    </xdr:sp>
    <xdr:clientData/>
  </xdr:twoCellAnchor>
  <xdr:twoCellAnchor>
    <xdr:from>
      <xdr:col>14</xdr:col>
      <xdr:colOff>137160</xdr:colOff>
      <xdr:row>4</xdr:row>
      <xdr:rowOff>7620</xdr:rowOff>
    </xdr:from>
    <xdr:to>
      <xdr:col>17</xdr:col>
      <xdr:colOff>457200</xdr:colOff>
      <xdr:row>5</xdr:row>
      <xdr:rowOff>259080</xdr:rowOff>
    </xdr:to>
    <xdr:sp macro="" textlink="">
      <xdr:nvSpPr>
        <xdr:cNvPr id="6" name="TextBox 5"/>
        <xdr:cNvSpPr txBox="1"/>
      </xdr:nvSpPr>
      <xdr:spPr>
        <a:xfrm>
          <a:off x="9105900" y="1760220"/>
          <a:ext cx="2247900" cy="868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C00000"/>
              </a:solidFill>
              <a:latin typeface="Impact" pitchFamily="34" charset="0"/>
            </a:rPr>
            <a:t>Energy dependence</a:t>
          </a:r>
        </a:p>
        <a:p>
          <a:pPr algn="ctr"/>
          <a:r>
            <a:rPr lang="en-US" sz="1100">
              <a:latin typeface="Impact" pitchFamily="34" charset="0"/>
            </a:rPr>
            <a:t>(the share of energy use covered</a:t>
          </a:r>
        </a:p>
        <a:p>
          <a:pPr algn="ctr"/>
          <a:r>
            <a:rPr lang="en-US" sz="1100">
              <a:latin typeface="Impact" pitchFamily="34" charset="0"/>
            </a:rPr>
            <a:t>by net imports)</a:t>
          </a:r>
          <a:endParaRPr lang="ru-RU" sz="1100">
            <a:latin typeface="Impact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Воздушный поток">
  <a:themeElements>
    <a:clrScheme name="Воздушный поток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Воздушный поток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Воздушный поток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L50"/>
  <sheetViews>
    <sheetView tabSelected="1" zoomScale="70" zoomScaleNormal="70" zoomScaleSheetLayoutView="55" workbookViewId="0">
      <selection activeCell="M41" sqref="M41"/>
    </sheetView>
  </sheetViews>
  <sheetFormatPr defaultRowHeight="13.8" x14ac:dyDescent="0.25"/>
  <cols>
    <col min="1" max="1" width="8.88671875" style="21"/>
    <col min="2" max="2" width="10.109375" style="21" customWidth="1"/>
    <col min="3" max="3" width="8.88671875" style="21"/>
    <col min="4" max="4" width="10.6640625" style="21" customWidth="1"/>
    <col min="5" max="5" width="11.44140625" style="21" customWidth="1"/>
    <col min="6" max="6" width="8.5546875" style="21" customWidth="1"/>
    <col min="7" max="7" width="9.33203125" style="21" customWidth="1"/>
    <col min="8" max="8" width="7.33203125" style="21" customWidth="1"/>
    <col min="9" max="9" width="11.5546875" style="21" customWidth="1"/>
    <col min="10" max="10" width="2.88671875" style="21" customWidth="1"/>
    <col min="11" max="11" width="11.21875" style="21" customWidth="1"/>
    <col min="12" max="12" width="10.44140625" style="21" customWidth="1"/>
    <col min="13" max="13" width="8.88671875" style="21"/>
    <col min="14" max="14" width="10.5546875" style="21" customWidth="1"/>
    <col min="15" max="15" width="8.6640625" style="21" customWidth="1"/>
    <col min="16" max="16" width="10.5546875" style="21" customWidth="1"/>
    <col min="17" max="17" width="8.88671875" style="21" customWidth="1"/>
    <col min="18" max="18" width="13.33203125" style="21" customWidth="1"/>
    <col min="19" max="45" width="3.33203125" style="21" customWidth="1"/>
    <col min="46" max="46" width="6.44140625" style="21" customWidth="1"/>
    <col min="47" max="47" width="5.44140625" style="21" customWidth="1"/>
    <col min="48" max="48" width="7.6640625" style="21" customWidth="1"/>
    <col min="49" max="49" width="14.6640625" style="21" customWidth="1"/>
    <col min="50" max="50" width="11.109375" style="21" customWidth="1"/>
    <col min="51" max="51" width="8.5546875" style="21" customWidth="1"/>
    <col min="52" max="52" width="9.5546875" style="21" customWidth="1"/>
    <col min="53" max="53" width="8.88671875" style="21" customWidth="1"/>
    <col min="54" max="54" width="6.5546875" style="21" customWidth="1"/>
    <col min="55" max="55" width="10" style="21" customWidth="1"/>
    <col min="56" max="56" width="6.109375" style="21" customWidth="1"/>
    <col min="57" max="57" width="5.88671875" style="21" customWidth="1"/>
    <col min="58" max="58" width="10" style="21" customWidth="1"/>
    <col min="59" max="59" width="8.44140625" style="21" customWidth="1"/>
    <col min="60" max="60" width="11" style="21" customWidth="1"/>
    <col min="61" max="61" width="9.6640625" style="21" customWidth="1"/>
    <col min="62" max="63" width="8.88671875" style="21"/>
    <col min="64" max="64" width="15.5546875" style="21" customWidth="1"/>
    <col min="65" max="16384" width="8.88671875" style="21"/>
  </cols>
  <sheetData>
    <row r="1" spans="1:64" ht="24.6" customHeight="1" x14ac:dyDescent="0.25">
      <c r="A1" s="96" t="s">
        <v>123</v>
      </c>
      <c r="B1" s="96"/>
      <c r="C1" s="96"/>
      <c r="D1" s="96"/>
      <c r="E1" s="96"/>
      <c r="F1" s="96"/>
      <c r="G1" s="96"/>
      <c r="H1" s="96"/>
      <c r="I1" s="96"/>
      <c r="J1" s="97" t="s">
        <v>18</v>
      </c>
      <c r="K1" s="97"/>
      <c r="L1" s="97"/>
      <c r="M1" s="97"/>
      <c r="N1" s="97"/>
      <c r="O1" s="97"/>
      <c r="P1" s="97"/>
      <c r="Q1" s="97"/>
      <c r="R1" s="97"/>
      <c r="S1" s="97"/>
      <c r="T1" s="96" t="s">
        <v>124</v>
      </c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130" t="s">
        <v>24</v>
      </c>
      <c r="AU1" s="131"/>
      <c r="AV1" s="131"/>
      <c r="AW1" s="131"/>
      <c r="AX1" s="131"/>
      <c r="AY1" s="131"/>
      <c r="AZ1" s="131"/>
      <c r="BA1" s="131"/>
      <c r="BB1" s="131"/>
      <c r="BC1" s="131"/>
      <c r="BD1" s="96" t="s">
        <v>125</v>
      </c>
      <c r="BE1" s="96"/>
      <c r="BF1" s="96"/>
      <c r="BG1" s="96"/>
      <c r="BH1" s="96"/>
      <c r="BI1" s="96"/>
      <c r="BJ1" s="96"/>
      <c r="BK1" s="96"/>
      <c r="BL1" s="96"/>
    </row>
    <row r="2" spans="1:64" ht="32.4" customHeight="1" x14ac:dyDescent="0.25">
      <c r="A2" s="96"/>
      <c r="B2" s="96"/>
      <c r="C2" s="96"/>
      <c r="D2" s="96"/>
      <c r="E2" s="96"/>
      <c r="F2" s="96"/>
      <c r="G2" s="96"/>
      <c r="H2" s="96"/>
      <c r="I2" s="96"/>
      <c r="J2" s="97"/>
      <c r="K2" s="97"/>
      <c r="L2" s="97"/>
      <c r="M2" s="97"/>
      <c r="N2" s="97"/>
      <c r="O2" s="97"/>
      <c r="P2" s="97"/>
      <c r="Q2" s="97"/>
      <c r="R2" s="97"/>
      <c r="S2" s="97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96"/>
      <c r="BE2" s="96"/>
      <c r="BF2" s="96"/>
      <c r="BG2" s="96"/>
      <c r="BH2" s="96"/>
      <c r="BI2" s="96"/>
      <c r="BJ2" s="96"/>
      <c r="BK2" s="96"/>
      <c r="BL2" s="96"/>
    </row>
    <row r="3" spans="1:64" ht="34.799999999999997" customHeight="1" thickBot="1" x14ac:dyDescent="0.3">
      <c r="A3" s="96"/>
      <c r="B3" s="96"/>
      <c r="C3" s="96"/>
      <c r="D3" s="96"/>
      <c r="E3" s="96"/>
      <c r="F3" s="96"/>
      <c r="G3" s="96"/>
      <c r="H3" s="96"/>
      <c r="I3" s="96"/>
      <c r="J3" s="97"/>
      <c r="K3" s="97"/>
      <c r="L3" s="97"/>
      <c r="M3" s="97"/>
      <c r="N3" s="97"/>
      <c r="O3" s="97"/>
      <c r="P3" s="97"/>
      <c r="Q3" s="97"/>
      <c r="R3" s="97"/>
      <c r="S3" s="97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96"/>
      <c r="BE3" s="96"/>
      <c r="BF3" s="96"/>
      <c r="BG3" s="96"/>
      <c r="BH3" s="96"/>
      <c r="BI3" s="96"/>
      <c r="BJ3" s="96"/>
      <c r="BK3" s="96"/>
      <c r="BL3" s="96"/>
    </row>
    <row r="4" spans="1:64" ht="46.2" customHeight="1" thickTop="1" thickBot="1" x14ac:dyDescent="0.85">
      <c r="A4" s="37"/>
      <c r="B4" s="111">
        <f>'1000 tonnes of coal equivalent'!X10/1000</f>
        <v>37.058853384729623</v>
      </c>
      <c r="C4" s="112"/>
      <c r="D4" s="116" t="s">
        <v>2</v>
      </c>
      <c r="E4" s="111">
        <f>'1000 tonnes of oil equivalent'!X10/1000</f>
        <v>25.940999999999999</v>
      </c>
      <c r="F4" s="112"/>
      <c r="G4" s="116" t="s">
        <v>2</v>
      </c>
      <c r="H4" s="113">
        <f>TJ!X10/1000000</f>
        <v>1.0858239999999999</v>
      </c>
      <c r="I4" s="114"/>
      <c r="J4" s="24"/>
      <c r="K4" s="24"/>
      <c r="L4" s="121">
        <f>'1000 tonnes of coal equivalent'!X6/'1000 tonnes of coal equivalent'!X10</f>
        <v>0.17110225507793009</v>
      </c>
      <c r="M4" s="122"/>
      <c r="N4" s="24"/>
      <c r="O4" s="24"/>
      <c r="P4" s="121">
        <f>('1000 tonnes of coal equivalent'!X7-'1000 tonnes of coal equivalent'!X8)/'1000 tonnes of coal equivalent'!X10</f>
        <v>0.83804535660019286</v>
      </c>
      <c r="Q4" s="122"/>
      <c r="R4" s="24"/>
      <c r="S4" s="24"/>
      <c r="T4" s="25"/>
      <c r="U4" s="25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25"/>
      <c r="AS4" s="25"/>
      <c r="AT4" s="24"/>
      <c r="AU4" s="24"/>
      <c r="AV4" s="133" t="s">
        <v>28</v>
      </c>
      <c r="AW4" s="135"/>
      <c r="AX4" s="119">
        <f>SUM('1000 tonnes of coal equivalent'!B12:T12)*-1/1000</f>
        <v>18.108000000000001</v>
      </c>
      <c r="AY4" s="134" t="s">
        <v>27</v>
      </c>
      <c r="AZ4" s="32">
        <f>('1000 tonnes of coal equivalent'!X12-'1000 tonnes of coal equivalent'!U12)/1000*-1</f>
        <v>5.13</v>
      </c>
      <c r="BA4" s="58" t="s">
        <v>27</v>
      </c>
      <c r="BB4" s="26"/>
      <c r="BC4" s="35"/>
      <c r="BD4" s="25"/>
      <c r="BE4" s="25"/>
      <c r="BF4" s="25"/>
      <c r="BG4" s="25"/>
      <c r="BH4" s="25"/>
      <c r="BI4" s="25"/>
      <c r="BJ4" s="25"/>
      <c r="BK4" s="25"/>
      <c r="BL4" s="25"/>
    </row>
    <row r="5" spans="1:64" ht="48.6" customHeight="1" thickTop="1" thickBot="1" x14ac:dyDescent="0.3">
      <c r="A5" s="25"/>
      <c r="B5" s="115" t="s">
        <v>9</v>
      </c>
      <c r="C5" s="115"/>
      <c r="D5" s="116"/>
      <c r="E5" s="115" t="s">
        <v>10</v>
      </c>
      <c r="F5" s="115"/>
      <c r="G5" s="116"/>
      <c r="H5" s="115" t="s">
        <v>11</v>
      </c>
      <c r="I5" s="115"/>
      <c r="J5" s="24"/>
      <c r="K5" s="98" t="s">
        <v>117</v>
      </c>
      <c r="L5" s="98"/>
      <c r="M5" s="98"/>
      <c r="N5" s="98"/>
      <c r="O5" s="98" t="s">
        <v>117</v>
      </c>
      <c r="P5" s="98"/>
      <c r="Q5" s="98"/>
      <c r="R5" s="98"/>
      <c r="S5" s="24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5"/>
      <c r="AT5" s="24"/>
      <c r="AU5" s="30"/>
      <c r="AV5" s="133"/>
      <c r="AW5" s="135"/>
      <c r="AX5" s="120"/>
      <c r="AY5" s="134"/>
      <c r="AZ5" s="33">
        <f>('1000 tonnes of coal equivalent'!V12+'1000 tonnes of coal equivalent'!W12-'1000 tonnes of coal equivalent'!V19)/1000</f>
        <v>12.936</v>
      </c>
      <c r="BA5" s="59" t="s">
        <v>27</v>
      </c>
      <c r="BB5" s="43"/>
      <c r="BC5" s="123" t="s">
        <v>40</v>
      </c>
      <c r="BD5" s="25"/>
      <c r="BE5" s="25"/>
      <c r="BF5" s="25"/>
      <c r="BG5" s="25"/>
      <c r="BH5" s="25"/>
      <c r="BI5" s="25"/>
      <c r="BJ5" s="25"/>
      <c r="BK5" s="25"/>
      <c r="BL5" s="25"/>
    </row>
    <row r="6" spans="1:64" ht="43.8" customHeight="1" thickTop="1" thickBot="1" x14ac:dyDescent="0.3">
      <c r="A6" s="25"/>
      <c r="B6" s="38"/>
      <c r="C6" s="38"/>
      <c r="D6" s="39"/>
      <c r="E6" s="38"/>
      <c r="F6" s="40"/>
      <c r="G6" s="39"/>
      <c r="H6" s="38"/>
      <c r="I6" s="40"/>
      <c r="J6" s="24"/>
      <c r="K6" s="98"/>
      <c r="L6" s="98"/>
      <c r="M6" s="98"/>
      <c r="N6" s="98"/>
      <c r="O6" s="98"/>
      <c r="P6" s="98"/>
      <c r="Q6" s="98"/>
      <c r="R6" s="98"/>
      <c r="S6" s="24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46"/>
      <c r="AF6" s="46"/>
      <c r="AG6" s="46"/>
      <c r="AH6" s="46"/>
      <c r="AI6" s="137">
        <f>('1000 tonnes of coal equivalent'!X31-'1000 tonnes of coal equivalent'!X50-'1000 tonnes of coal equivalent'!X55)/'1000 tonnes of coal equivalent'!X10</f>
        <v>0.43182663623894407</v>
      </c>
      <c r="AJ6" s="138"/>
      <c r="AK6" s="138"/>
      <c r="AL6" s="139"/>
      <c r="AM6" s="146"/>
      <c r="AN6" s="146"/>
      <c r="AO6" s="146"/>
      <c r="AP6" s="146"/>
      <c r="AQ6" s="146"/>
      <c r="AR6" s="146"/>
      <c r="AS6" s="25"/>
      <c r="AT6" s="24"/>
      <c r="AU6" s="30"/>
      <c r="AV6" s="133" t="s">
        <v>29</v>
      </c>
      <c r="AW6" s="133"/>
      <c r="AX6" s="133"/>
      <c r="AY6" s="133"/>
      <c r="AZ6" s="27"/>
      <c r="BA6" s="31"/>
      <c r="BB6" s="34"/>
      <c r="BC6" s="123"/>
      <c r="BD6" s="25"/>
      <c r="BE6" s="25"/>
      <c r="BF6" s="25"/>
      <c r="BG6" s="25"/>
      <c r="BH6" s="25"/>
      <c r="BI6" s="25"/>
      <c r="BJ6" s="25"/>
      <c r="BK6" s="25"/>
      <c r="BL6" s="25"/>
    </row>
    <row r="7" spans="1:64" ht="45" customHeight="1" thickTop="1" thickBot="1" x14ac:dyDescent="0.3">
      <c r="A7" s="25"/>
      <c r="B7" s="25"/>
      <c r="C7" s="25"/>
      <c r="D7" s="25"/>
      <c r="E7" s="25"/>
      <c r="F7" s="25"/>
      <c r="G7" s="25"/>
      <c r="H7" s="25"/>
      <c r="I7" s="25"/>
      <c r="J7" s="24"/>
      <c r="K7" s="98"/>
      <c r="L7" s="98"/>
      <c r="M7" s="98"/>
      <c r="N7" s="98"/>
      <c r="O7" s="24"/>
      <c r="P7" s="24"/>
      <c r="Q7" s="24"/>
      <c r="R7" s="24"/>
      <c r="S7" s="24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56"/>
      <c r="AF7" s="56"/>
      <c r="AG7" s="56"/>
      <c r="AH7" s="148"/>
      <c r="AI7" s="149"/>
      <c r="AJ7" s="149"/>
      <c r="AK7" s="149"/>
      <c r="AL7" s="149"/>
      <c r="AM7" s="149"/>
      <c r="AN7" s="149"/>
      <c r="AO7" s="56"/>
      <c r="AP7" s="56"/>
      <c r="AQ7" s="56"/>
      <c r="AR7" s="56"/>
      <c r="AS7" s="36"/>
      <c r="AT7" s="24"/>
      <c r="AU7" s="117" t="s">
        <v>30</v>
      </c>
      <c r="AV7" s="117"/>
      <c r="AW7" s="118"/>
      <c r="AX7" s="60">
        <f>('1000 tonnes of coal equivalent'!V12-'1000 tonnes of coal equivalent'!V19)/0.123/1000</f>
        <v>37.447154471544714</v>
      </c>
      <c r="AY7" s="61" t="s">
        <v>25</v>
      </c>
      <c r="AZ7" s="33">
        <f>('1000 tonnes of coal equivalent'!V12-'1000 tonnes of coal equivalent'!V19)/1000</f>
        <v>4.6059999999999999</v>
      </c>
      <c r="BA7" s="69" t="s">
        <v>27</v>
      </c>
      <c r="BB7" s="34"/>
      <c r="BC7" s="123"/>
      <c r="BD7" s="25"/>
      <c r="BE7" s="25"/>
      <c r="BF7" s="25"/>
      <c r="BG7" s="25"/>
      <c r="BH7" s="25"/>
      <c r="BI7" s="25"/>
      <c r="BJ7" s="25"/>
      <c r="BK7" s="25"/>
      <c r="BL7" s="25"/>
    </row>
    <row r="8" spans="1:64" ht="27" customHeight="1" thickTop="1" thickBot="1" x14ac:dyDescent="0.3">
      <c r="A8" s="161" t="s">
        <v>12</v>
      </c>
      <c r="B8" s="161"/>
      <c r="C8" s="161"/>
      <c r="D8" s="161"/>
      <c r="E8" s="161"/>
      <c r="F8" s="161"/>
      <c r="G8" s="42"/>
      <c r="H8" s="42"/>
      <c r="I8" s="54"/>
      <c r="J8" s="165" t="s">
        <v>19</v>
      </c>
      <c r="K8" s="165"/>
      <c r="L8" s="165"/>
      <c r="M8" s="165"/>
      <c r="N8" s="165"/>
      <c r="O8" s="165"/>
      <c r="P8" s="165"/>
      <c r="Q8" s="165"/>
      <c r="R8" s="165"/>
      <c r="S8" s="165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29"/>
      <c r="AT8" s="24"/>
      <c r="AU8" s="24"/>
      <c r="AV8" s="24"/>
      <c r="AW8" s="24"/>
      <c r="AX8" s="24"/>
      <c r="AY8" s="24"/>
      <c r="AZ8" s="24"/>
      <c r="BA8" s="31"/>
      <c r="BB8" s="24"/>
      <c r="BC8" s="123"/>
      <c r="BD8" s="25"/>
      <c r="BE8" s="25"/>
      <c r="BF8" s="25"/>
      <c r="BG8" s="25"/>
      <c r="BH8" s="25"/>
      <c r="BI8" s="25"/>
      <c r="BJ8" s="25"/>
      <c r="BK8" s="25"/>
      <c r="BL8" s="25"/>
    </row>
    <row r="9" spans="1:64" ht="15" customHeight="1" thickTop="1" thickBot="1" x14ac:dyDescent="0.3">
      <c r="A9" s="161"/>
      <c r="B9" s="161"/>
      <c r="C9" s="161"/>
      <c r="D9" s="161"/>
      <c r="E9" s="161"/>
      <c r="F9" s="161"/>
      <c r="G9" s="107">
        <f>'1000 tonnes of coal equivalent'!C10/'1000 tonnes of coal equivalent'!X10</f>
        <v>0.59141063465906007</v>
      </c>
      <c r="H9" s="108"/>
      <c r="I9" s="54"/>
      <c r="J9" s="48"/>
      <c r="K9" s="55"/>
      <c r="L9" s="45"/>
      <c r="M9" s="45"/>
      <c r="N9" s="55"/>
      <c r="O9" s="55"/>
      <c r="P9" s="45"/>
      <c r="Q9" s="45"/>
      <c r="R9" s="55"/>
      <c r="S9" s="4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28"/>
      <c r="AT9" s="24"/>
      <c r="AU9" s="117" t="s">
        <v>31</v>
      </c>
      <c r="AV9" s="117"/>
      <c r="AW9" s="118"/>
      <c r="AX9" s="125">
        <f>'1000 tonnes of coal equivalent'!W12/0.143/1000</f>
        <v>58.251748251748253</v>
      </c>
      <c r="AY9" s="128" t="s">
        <v>26</v>
      </c>
      <c r="AZ9" s="126">
        <f>'1000 tonnes of coal equivalent'!W12/1000</f>
        <v>8.33</v>
      </c>
      <c r="BA9" s="124" t="s">
        <v>27</v>
      </c>
      <c r="BB9" s="24"/>
      <c r="BC9" s="123"/>
      <c r="BD9" s="25"/>
      <c r="BE9" s="25"/>
      <c r="BF9" s="25"/>
      <c r="BG9" s="25"/>
      <c r="BH9" s="25"/>
      <c r="BI9" s="25"/>
      <c r="BJ9" s="25"/>
      <c r="BK9" s="25"/>
      <c r="BL9" s="25"/>
    </row>
    <row r="10" spans="1:64" ht="28.2" customHeight="1" thickTop="1" thickBot="1" x14ac:dyDescent="0.3">
      <c r="A10" s="161"/>
      <c r="B10" s="161"/>
      <c r="C10" s="161"/>
      <c r="D10" s="161"/>
      <c r="E10" s="161"/>
      <c r="F10" s="161"/>
      <c r="G10" s="109"/>
      <c r="H10" s="110"/>
      <c r="I10" s="54"/>
      <c r="J10" s="48"/>
      <c r="K10" s="45"/>
      <c r="L10" s="99">
        <f>('1000 tonnes of coal equivalent'!F6+'1000 tonnes of coal equivalent'!G6+'1000 tonnes of coal equivalent'!H6+'1000 tonnes of coal equivalent'!I6)/('1000 tonnes of coal equivalent'!F10+'1000 tonnes of coal equivalent'!G10+'1000 tonnes of coal equivalent'!H10+'1000 tonnes of coal equivalent'!I10)</f>
        <v>1.128628766701901</v>
      </c>
      <c r="M10" s="100"/>
      <c r="N10" s="45"/>
      <c r="O10" s="45"/>
      <c r="P10" s="99">
        <f>'1000 tonnes of coal equivalent'!C6/'1000 tonnes of coal equivalent'!C10</f>
        <v>1.647123237669389E-2</v>
      </c>
      <c r="Q10" s="100"/>
      <c r="R10" s="45"/>
      <c r="S10" s="4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28"/>
      <c r="AT10" s="24"/>
      <c r="AU10" s="117"/>
      <c r="AV10" s="117"/>
      <c r="AW10" s="118"/>
      <c r="AX10" s="125"/>
      <c r="AY10" s="129"/>
      <c r="AZ10" s="127"/>
      <c r="BA10" s="124"/>
      <c r="BB10" s="24"/>
      <c r="BC10" s="123"/>
      <c r="BD10" s="25"/>
      <c r="BE10" s="25"/>
      <c r="BF10" s="25"/>
      <c r="BG10" s="25"/>
      <c r="BH10" s="25"/>
      <c r="BI10" s="25"/>
      <c r="BJ10" s="25"/>
      <c r="BK10" s="25"/>
      <c r="BL10" s="25"/>
    </row>
    <row r="11" spans="1:64" ht="15" customHeight="1" thickTop="1" thickBot="1" x14ac:dyDescent="0.3">
      <c r="A11" s="161"/>
      <c r="B11" s="161"/>
      <c r="C11" s="161"/>
      <c r="D11" s="161"/>
      <c r="E11" s="161"/>
      <c r="F11" s="161"/>
      <c r="G11" s="42"/>
      <c r="H11" s="42"/>
      <c r="I11" s="42"/>
      <c r="J11" s="48"/>
      <c r="K11" s="48"/>
      <c r="L11" s="103"/>
      <c r="M11" s="104"/>
      <c r="N11" s="48"/>
      <c r="O11" s="48"/>
      <c r="P11" s="103"/>
      <c r="Q11" s="104"/>
      <c r="R11" s="48"/>
      <c r="S11" s="4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47"/>
      <c r="AF11" s="47"/>
      <c r="AG11" s="47"/>
      <c r="AH11" s="47"/>
      <c r="AI11" s="140">
        <f>('1000 tonnes of coal equivalent'!X50+'1000 tonnes of coal equivalent'!X55)/'1000 tonnes of coal equivalent'!X10</f>
        <v>0.25025059204398975</v>
      </c>
      <c r="AJ11" s="141"/>
      <c r="AK11" s="141"/>
      <c r="AL11" s="142"/>
      <c r="AM11" s="57"/>
      <c r="AN11" s="47"/>
      <c r="AO11" s="47"/>
      <c r="AP11" s="47"/>
      <c r="AQ11" s="47"/>
      <c r="AR11" s="47"/>
      <c r="AS11" s="28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5"/>
      <c r="BE11" s="25"/>
      <c r="BF11" s="25"/>
      <c r="BG11" s="25"/>
      <c r="BH11" s="25"/>
      <c r="BI11" s="25"/>
      <c r="BJ11" s="25"/>
      <c r="BK11" s="25"/>
      <c r="BL11" s="25"/>
    </row>
    <row r="12" spans="1:64" ht="29.4" customHeight="1" thickTop="1" thickBot="1" x14ac:dyDescent="0.3">
      <c r="A12" s="161"/>
      <c r="B12" s="161"/>
      <c r="C12" s="161"/>
      <c r="D12" s="161"/>
      <c r="E12" s="161"/>
      <c r="F12" s="161"/>
      <c r="G12" s="42"/>
      <c r="H12" s="42"/>
      <c r="I12" s="42"/>
      <c r="J12" s="45"/>
      <c r="K12" s="156" t="s">
        <v>15</v>
      </c>
      <c r="L12" s="156"/>
      <c r="M12" s="156"/>
      <c r="N12" s="156"/>
      <c r="O12" s="155" t="s">
        <v>20</v>
      </c>
      <c r="P12" s="155"/>
      <c r="Q12" s="155"/>
      <c r="R12" s="155"/>
      <c r="S12" s="4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46"/>
      <c r="AF12" s="46"/>
      <c r="AG12" s="46"/>
      <c r="AH12" s="46"/>
      <c r="AI12" s="143"/>
      <c r="AJ12" s="144"/>
      <c r="AK12" s="144"/>
      <c r="AL12" s="145"/>
      <c r="AM12" s="57"/>
      <c r="AN12" s="46"/>
      <c r="AO12" s="46"/>
      <c r="AP12" s="46"/>
      <c r="AQ12" s="46"/>
      <c r="AR12" s="46"/>
      <c r="AS12" s="25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5"/>
      <c r="BE12" s="25"/>
      <c r="BF12" s="25"/>
      <c r="BG12" s="25"/>
      <c r="BH12" s="25"/>
      <c r="BI12" s="25"/>
      <c r="BJ12" s="25"/>
      <c r="BK12" s="25"/>
      <c r="BL12" s="25"/>
    </row>
    <row r="13" spans="1:64" ht="14.4" customHeight="1" thickTop="1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46"/>
      <c r="AF13" s="46"/>
      <c r="AG13" s="46"/>
      <c r="AH13" s="46"/>
      <c r="AI13" s="46"/>
      <c r="AJ13" s="46"/>
      <c r="AK13" s="47"/>
      <c r="AL13" s="47"/>
      <c r="AM13" s="147"/>
      <c r="AN13" s="147"/>
      <c r="AO13" s="147"/>
      <c r="AP13" s="147"/>
      <c r="AQ13" s="147"/>
      <c r="AR13" s="147"/>
      <c r="AS13" s="25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4"/>
      <c r="BE13" s="132"/>
      <c r="BF13" s="132"/>
      <c r="BG13" s="132"/>
      <c r="BH13" s="132"/>
      <c r="BI13" s="132"/>
      <c r="BJ13" s="132"/>
      <c r="BK13" s="132"/>
      <c r="BL13" s="132"/>
    </row>
    <row r="14" spans="1:64" ht="13.8" customHeight="1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46"/>
      <c r="AF14" s="46"/>
      <c r="AG14" s="46"/>
      <c r="AH14" s="46"/>
      <c r="AI14" s="46"/>
      <c r="AJ14" s="47"/>
      <c r="AK14" s="46"/>
      <c r="AL14" s="46"/>
      <c r="AM14" s="46"/>
      <c r="AN14" s="46"/>
      <c r="AO14" s="46"/>
      <c r="AP14" s="46"/>
      <c r="AQ14" s="46"/>
      <c r="AR14" s="46"/>
      <c r="AS14" s="25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4"/>
      <c r="BE14" s="132"/>
      <c r="BF14" s="132"/>
      <c r="BG14" s="132"/>
      <c r="BH14" s="132"/>
      <c r="BI14" s="132"/>
      <c r="BJ14" s="132"/>
      <c r="BK14" s="132"/>
      <c r="BL14" s="132"/>
    </row>
    <row r="15" spans="1:64" ht="24" customHeight="1" x14ac:dyDescent="0.25">
      <c r="A15" s="44"/>
      <c r="B15" s="44"/>
      <c r="C15" s="44"/>
      <c r="D15" s="44"/>
      <c r="E15" s="44"/>
      <c r="F15" s="44"/>
      <c r="G15" s="44"/>
      <c r="H15" s="44"/>
      <c r="I15" s="44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25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52"/>
      <c r="BE15" s="52"/>
      <c r="BF15" s="52"/>
      <c r="BG15" s="52"/>
      <c r="BH15" s="52"/>
      <c r="BI15" s="52"/>
      <c r="BJ15" s="44"/>
      <c r="BK15" s="44"/>
      <c r="BL15" s="44"/>
    </row>
    <row r="16" spans="1:64" ht="18.600000000000001" customHeight="1" thickBot="1" x14ac:dyDescent="0.3">
      <c r="A16" s="44"/>
      <c r="B16" s="44"/>
      <c r="C16" s="44"/>
      <c r="D16" s="44"/>
      <c r="E16" s="44"/>
      <c r="F16" s="44"/>
      <c r="G16" s="44"/>
      <c r="H16" s="44"/>
      <c r="I16" s="44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25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52"/>
      <c r="BE16" s="52"/>
      <c r="BF16" s="52"/>
      <c r="BG16" s="52"/>
      <c r="BH16" s="52"/>
      <c r="BI16" s="52"/>
      <c r="BJ16" s="44"/>
      <c r="BK16" s="44"/>
      <c r="BL16" s="44"/>
    </row>
    <row r="17" spans="1:64" ht="13.8" customHeight="1" thickTop="1" x14ac:dyDescent="0.3">
      <c r="A17" s="44"/>
      <c r="B17" s="44"/>
      <c r="C17" s="44"/>
      <c r="D17" s="44"/>
      <c r="E17" s="44"/>
      <c r="F17" s="44"/>
      <c r="G17" s="44"/>
      <c r="H17" s="44"/>
      <c r="I17" s="44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52"/>
      <c r="BE17" s="52"/>
      <c r="BF17" s="99">
        <f>'1000 tonnes of coal equivalent'!X46/'1000 tonnes of coal equivalent'!X10</f>
        <v>6.368248837867325E-3</v>
      </c>
      <c r="BG17" s="100"/>
      <c r="BH17" s="52"/>
      <c r="BI17" s="52"/>
      <c r="BJ17" s="162"/>
      <c r="BK17" s="163"/>
      <c r="BL17" s="44"/>
    </row>
    <row r="18" spans="1:64" ht="14.4" customHeight="1" x14ac:dyDescent="0.25">
      <c r="A18" s="44"/>
      <c r="B18" s="44"/>
      <c r="C18" s="44"/>
      <c r="D18" s="44"/>
      <c r="E18" s="44"/>
      <c r="F18" s="44"/>
      <c r="G18" s="44"/>
      <c r="H18" s="44"/>
      <c r="I18" s="44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4"/>
      <c r="BE18" s="51"/>
      <c r="BF18" s="101"/>
      <c r="BG18" s="102"/>
      <c r="BH18" s="51"/>
      <c r="BI18" s="51"/>
      <c r="BJ18" s="44"/>
      <c r="BK18" s="44"/>
      <c r="BL18" s="44"/>
    </row>
    <row r="19" spans="1:64" ht="14.4" customHeight="1" x14ac:dyDescent="0.25">
      <c r="A19" s="44"/>
      <c r="B19" s="44"/>
      <c r="C19" s="44"/>
      <c r="D19" s="44"/>
      <c r="E19" s="44"/>
      <c r="F19" s="44"/>
      <c r="G19" s="44"/>
      <c r="H19" s="44"/>
      <c r="I19" s="44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4"/>
      <c r="BE19" s="44"/>
      <c r="BF19" s="101"/>
      <c r="BG19" s="102"/>
      <c r="BH19" s="44"/>
      <c r="BI19" s="44"/>
      <c r="BJ19" s="44"/>
      <c r="BK19" s="44"/>
      <c r="BL19" s="44"/>
    </row>
    <row r="20" spans="1:64" ht="11.4" customHeight="1" thickBot="1" x14ac:dyDescent="0.3">
      <c r="A20" s="44"/>
      <c r="B20" s="44"/>
      <c r="C20" s="44"/>
      <c r="D20" s="44"/>
      <c r="E20" s="44"/>
      <c r="F20" s="44"/>
      <c r="G20" s="44"/>
      <c r="H20" s="44"/>
      <c r="I20" s="44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4"/>
      <c r="BE20" s="44"/>
      <c r="BF20" s="103"/>
      <c r="BG20" s="104"/>
      <c r="BH20" s="44"/>
      <c r="BI20" s="44"/>
      <c r="BJ20" s="44"/>
      <c r="BK20" s="44"/>
      <c r="BL20" s="44"/>
    </row>
    <row r="21" spans="1:64" ht="18.600000000000001" customHeight="1" thickTop="1" x14ac:dyDescent="0.25">
      <c r="A21" s="44"/>
      <c r="B21" s="44"/>
      <c r="C21" s="44"/>
      <c r="D21" s="44"/>
      <c r="E21" s="44"/>
      <c r="F21" s="44"/>
      <c r="G21" s="44"/>
      <c r="H21" s="44"/>
      <c r="I21" s="44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4"/>
      <c r="BE21" s="44"/>
      <c r="BF21" s="44"/>
      <c r="BG21" s="44"/>
      <c r="BH21" s="44"/>
      <c r="BI21" s="44"/>
      <c r="BJ21" s="44"/>
      <c r="BK21" s="44"/>
      <c r="BL21" s="44"/>
    </row>
    <row r="22" spans="1:64" ht="14.4" thickBot="1" x14ac:dyDescent="0.3">
      <c r="A22" s="44"/>
      <c r="B22" s="44"/>
      <c r="C22" s="44"/>
      <c r="D22" s="44"/>
      <c r="E22" s="44"/>
      <c r="F22" s="44"/>
      <c r="G22" s="44"/>
      <c r="H22" s="44"/>
      <c r="I22" s="44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4"/>
      <c r="BE22" s="44"/>
      <c r="BF22" s="44"/>
      <c r="BG22" s="44"/>
      <c r="BH22" s="44"/>
      <c r="BI22" s="44"/>
      <c r="BJ22" s="44"/>
      <c r="BK22" s="44"/>
      <c r="BL22" s="44"/>
    </row>
    <row r="23" spans="1:64" ht="47.4" customHeight="1" thickTop="1" thickBot="1" x14ac:dyDescent="0.85">
      <c r="A23" s="44"/>
      <c r="B23" s="44"/>
      <c r="C23" s="44"/>
      <c r="D23" s="44"/>
      <c r="E23" s="44"/>
      <c r="F23" s="44"/>
      <c r="G23" s="44"/>
      <c r="H23" s="44"/>
      <c r="I23" s="44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4"/>
      <c r="BE23" s="44"/>
      <c r="BF23" s="44"/>
      <c r="BG23" s="44"/>
      <c r="BH23" s="44"/>
      <c r="BI23" s="44"/>
      <c r="BJ23" s="105">
        <f>'1000 tonnes of coal equivalent'!X32/'1000 tonnes of coal equivalent'!X31</f>
        <v>0.33342564386596513</v>
      </c>
      <c r="BK23" s="106"/>
      <c r="BL23" s="44"/>
    </row>
    <row r="24" spans="1:64" ht="13.8" customHeight="1" thickTop="1" x14ac:dyDescent="0.25">
      <c r="A24" s="44"/>
      <c r="B24" s="44"/>
      <c r="C24" s="44"/>
      <c r="D24" s="44"/>
      <c r="E24" s="44"/>
      <c r="F24" s="44"/>
      <c r="G24" s="44"/>
      <c r="H24" s="44"/>
      <c r="I24" s="44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4"/>
      <c r="BE24" s="44"/>
      <c r="BF24" s="44"/>
      <c r="BG24" s="44"/>
      <c r="BH24" s="44"/>
      <c r="BI24" s="52"/>
      <c r="BJ24" s="52"/>
      <c r="BK24" s="52"/>
      <c r="BL24" s="52"/>
    </row>
    <row r="25" spans="1:64" ht="13.8" customHeight="1" x14ac:dyDescent="0.25">
      <c r="A25" s="44"/>
      <c r="B25" s="44"/>
      <c r="C25" s="44"/>
      <c r="D25" s="44"/>
      <c r="E25" s="44"/>
      <c r="F25" s="44"/>
      <c r="G25" s="44"/>
      <c r="H25" s="44"/>
      <c r="I25" s="44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4"/>
      <c r="BE25" s="164" t="s">
        <v>42</v>
      </c>
      <c r="BF25" s="164"/>
      <c r="BG25" s="164"/>
      <c r="BH25" s="164"/>
      <c r="BI25" s="150" t="s">
        <v>41</v>
      </c>
      <c r="BJ25" s="150"/>
      <c r="BK25" s="150"/>
      <c r="BL25" s="150"/>
    </row>
    <row r="26" spans="1:64" ht="13.8" customHeight="1" x14ac:dyDescent="0.25">
      <c r="A26" s="44"/>
      <c r="B26" s="44"/>
      <c r="C26" s="44"/>
      <c r="D26" s="44"/>
      <c r="E26" s="44"/>
      <c r="F26" s="44"/>
      <c r="G26" s="44"/>
      <c r="H26" s="44"/>
      <c r="I26" s="44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4"/>
      <c r="BE26" s="164"/>
      <c r="BF26" s="164"/>
      <c r="BG26" s="164"/>
      <c r="BH26" s="164"/>
      <c r="BI26" s="150"/>
      <c r="BJ26" s="150"/>
      <c r="BK26" s="150"/>
      <c r="BL26" s="150"/>
    </row>
    <row r="27" spans="1:64" ht="13.8" customHeight="1" x14ac:dyDescent="0.25">
      <c r="A27" s="44"/>
      <c r="B27" s="53"/>
      <c r="C27" s="44"/>
      <c r="D27" s="44"/>
      <c r="E27" s="44"/>
      <c r="F27" s="44"/>
      <c r="G27" s="44"/>
      <c r="H27" s="44"/>
      <c r="I27" s="44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4"/>
      <c r="BE27" s="164"/>
      <c r="BF27" s="164"/>
      <c r="BG27" s="164"/>
      <c r="BH27" s="164"/>
      <c r="BI27" s="150"/>
      <c r="BJ27" s="150"/>
      <c r="BK27" s="150"/>
      <c r="BL27" s="150"/>
    </row>
    <row r="28" spans="1:64" ht="9" customHeight="1" x14ac:dyDescent="0.25">
      <c r="A28" s="44"/>
      <c r="B28" s="53"/>
      <c r="C28" s="44"/>
      <c r="D28" s="44"/>
      <c r="E28" s="44"/>
      <c r="F28" s="44"/>
      <c r="G28" s="44"/>
      <c r="H28" s="44"/>
      <c r="I28" s="44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4"/>
      <c r="BE28" s="44"/>
      <c r="BF28" s="44"/>
      <c r="BG28" s="44"/>
      <c r="BH28" s="44"/>
      <c r="BI28" s="44"/>
      <c r="BJ28" s="44"/>
      <c r="BK28" s="44"/>
      <c r="BL28" s="44"/>
    </row>
    <row r="29" spans="1:64" ht="9" customHeight="1" x14ac:dyDescent="0.25">
      <c r="A29" s="44"/>
      <c r="B29" s="44"/>
      <c r="C29" s="44"/>
      <c r="D29" s="44"/>
      <c r="E29" s="44"/>
      <c r="F29" s="44"/>
      <c r="G29" s="44"/>
      <c r="H29" s="44"/>
      <c r="I29" s="44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4"/>
      <c r="BE29" s="44"/>
      <c r="BF29" s="44"/>
      <c r="BG29" s="44"/>
      <c r="BH29" s="44"/>
      <c r="BI29" s="44"/>
      <c r="BJ29" s="44"/>
      <c r="BK29" s="44"/>
      <c r="BL29" s="44"/>
    </row>
    <row r="30" spans="1:64" ht="14.4" customHeight="1" thickBot="1" x14ac:dyDescent="0.3"/>
    <row r="31" spans="1:64" ht="15" customHeight="1" thickTop="1" x14ac:dyDescent="0.25">
      <c r="A31" s="151" t="s">
        <v>3</v>
      </c>
      <c r="B31" s="152"/>
      <c r="C31" s="152"/>
      <c r="D31" s="152"/>
      <c r="E31" s="152"/>
      <c r="F31" s="153" t="s">
        <v>1</v>
      </c>
      <c r="G31" s="154"/>
      <c r="H31" s="154"/>
      <c r="I31" s="154"/>
      <c r="L31" s="157"/>
      <c r="M31" s="159" t="s">
        <v>23</v>
      </c>
      <c r="N31" s="160"/>
      <c r="O31" s="160"/>
      <c r="P31" s="160"/>
      <c r="Q31" s="160"/>
      <c r="R31" s="160"/>
    </row>
    <row r="32" spans="1:64" ht="14.4" thickBot="1" x14ac:dyDescent="0.3">
      <c r="A32" s="152"/>
      <c r="B32" s="152"/>
      <c r="C32" s="152"/>
      <c r="D32" s="152"/>
      <c r="E32" s="152"/>
      <c r="F32" s="154"/>
      <c r="G32" s="154"/>
      <c r="H32" s="154"/>
      <c r="I32" s="154"/>
      <c r="L32" s="158"/>
      <c r="M32" s="159"/>
      <c r="N32" s="160"/>
      <c r="O32" s="160"/>
      <c r="P32" s="160"/>
      <c r="Q32" s="160"/>
      <c r="R32" s="160"/>
    </row>
    <row r="33" spans="1:59" ht="38.4" customHeight="1" thickTop="1" x14ac:dyDescent="0.25">
      <c r="A33" s="152"/>
      <c r="B33" s="152"/>
      <c r="C33" s="152"/>
      <c r="D33" s="152"/>
      <c r="E33" s="152"/>
      <c r="F33" s="154"/>
      <c r="G33" s="154"/>
      <c r="H33" s="154"/>
      <c r="I33" s="154"/>
      <c r="M33" s="21" t="s">
        <v>4</v>
      </c>
    </row>
    <row r="34" spans="1:59" s="68" customFormat="1" ht="15" customHeight="1" x14ac:dyDescent="0.25"/>
    <row r="35" spans="1:59" s="23" customFormat="1" x14ac:dyDescent="0.25">
      <c r="AX35" s="23" t="s">
        <v>32</v>
      </c>
      <c r="AY35" s="23" t="s">
        <v>33</v>
      </c>
    </row>
    <row r="36" spans="1:59" s="23" customFormat="1" x14ac:dyDescent="0.25">
      <c r="AW36" s="23" t="s">
        <v>34</v>
      </c>
      <c r="AX36" s="23">
        <f>'1000 tonnes of coal equivalent'!W13</f>
        <v>22</v>
      </c>
      <c r="AY36" s="23">
        <f>'1000 tonnes of coal equivalent'!V13</f>
        <v>1944</v>
      </c>
      <c r="BF36" s="23" t="s">
        <v>41</v>
      </c>
      <c r="BG36" s="23">
        <f>'1000 tonnes of coal equivalent'!X32</f>
        <v>8428</v>
      </c>
    </row>
    <row r="37" spans="1:59" s="23" customFormat="1" x14ac:dyDescent="0.25">
      <c r="U37" s="136" t="s">
        <v>8</v>
      </c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41">
        <f>-('1000 tonnes of coal equivalent'!X11)/'1000 tonnes of coal equivalent'!X10</f>
        <v>0.14986972053184375</v>
      </c>
      <c r="AG37" s="41"/>
      <c r="AH37" s="41"/>
      <c r="AI37" s="41"/>
      <c r="AW37" s="23" t="s">
        <v>35</v>
      </c>
      <c r="AX37" s="23">
        <f>'1000 tonnes of coal equivalent'!W14</f>
        <v>3998</v>
      </c>
      <c r="AY37" s="23">
        <f>'1000 tonnes of coal equivalent'!V14</f>
        <v>2153</v>
      </c>
      <c r="BF37" s="23" t="s">
        <v>42</v>
      </c>
      <c r="BG37" s="23">
        <f>'1000 tonnes of coal equivalent'!X46</f>
        <v>236</v>
      </c>
    </row>
    <row r="38" spans="1:59" s="23" customFormat="1" x14ac:dyDescent="0.25">
      <c r="U38" s="136" t="s">
        <v>7</v>
      </c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41">
        <f>'1000 tonnes of coal equivalent'!X26/'1000 tonnes of coal equivalent'!X10</f>
        <v>0.13303163885883862</v>
      </c>
      <c r="AG38" s="41"/>
      <c r="AH38" s="41"/>
      <c r="AI38" s="41"/>
      <c r="AW38" s="23" t="s">
        <v>36</v>
      </c>
      <c r="AX38" s="23">
        <f>'1000 tonnes of coal equivalent'!W15</f>
        <v>1224</v>
      </c>
      <c r="AY38" s="23">
        <f>'1000 tonnes of coal equivalent'!V15</f>
        <v>466</v>
      </c>
      <c r="BF38" s="23" t="s">
        <v>43</v>
      </c>
      <c r="BG38" s="23">
        <f>'1000 tonnes of coal equivalent'!X47</f>
        <v>1624</v>
      </c>
    </row>
    <row r="39" spans="1:59" s="23" customFormat="1" x14ac:dyDescent="0.25">
      <c r="C39" s="23" t="s">
        <v>21</v>
      </c>
      <c r="D39" s="23" t="s">
        <v>22</v>
      </c>
      <c r="U39" s="136" t="s">
        <v>6</v>
      </c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41">
        <f>'1000 tonnes of coal equivalent'!X30/'1000 tonnes of coal equivalent'!X10</f>
        <v>3.5025368608270289E-2</v>
      </c>
      <c r="AG39" s="41"/>
      <c r="AH39" s="41"/>
      <c r="AI39" s="41"/>
      <c r="AW39" s="23" t="s">
        <v>37</v>
      </c>
      <c r="AX39" s="23">
        <f>'1000 tonnes of coal equivalent'!W16</f>
        <v>1681</v>
      </c>
      <c r="AY39" s="23" t="str">
        <f>'1000 tonnes of coal equivalent'!V16</f>
        <v>х</v>
      </c>
      <c r="BF39" s="23" t="s">
        <v>44</v>
      </c>
      <c r="BG39" s="23">
        <f>'1000 tonnes of coal equivalent'!X48</f>
        <v>5411</v>
      </c>
    </row>
    <row r="40" spans="1:59" s="23" customFormat="1" x14ac:dyDescent="0.25">
      <c r="B40" s="23" t="s">
        <v>13</v>
      </c>
      <c r="C40" s="23">
        <f>'1000 tonnes of coal equivalent'!C10</f>
        <v>21917</v>
      </c>
      <c r="D40" s="23">
        <f>'1000 tonnes of coal equivalent'!C6</f>
        <v>361</v>
      </c>
      <c r="U40" s="136" t="s">
        <v>5</v>
      </c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41">
        <f>'1000 tonnes of coal equivalent'!X31/'1000 tonnes of coal equivalent'!X10</f>
        <v>0.68207722828293382</v>
      </c>
      <c r="AG40" s="41"/>
      <c r="AH40" s="41"/>
      <c r="AI40" s="41"/>
      <c r="AW40" s="23" t="s">
        <v>38</v>
      </c>
      <c r="AX40" s="23">
        <f>'1000 tonnes of coal equivalent'!W17</f>
        <v>1405</v>
      </c>
      <c r="AY40" s="23" t="str">
        <f>'1000 tonnes of coal equivalent'!V17</f>
        <v>х</v>
      </c>
      <c r="BF40" s="23" t="s">
        <v>45</v>
      </c>
      <c r="BG40" s="23">
        <f>'1000 tonnes of coal equivalent'!X55</f>
        <v>7153</v>
      </c>
    </row>
    <row r="41" spans="1:59" s="23" customFormat="1" x14ac:dyDescent="0.25">
      <c r="B41" s="23" t="s">
        <v>14</v>
      </c>
      <c r="C41" s="23">
        <f>'1000 tonnes of coal equivalent'!B10+'1000 tonnes of coal equivalent'!K10+'1000 tonnes of coal equivalent'!L10+'1000 tonnes of coal equivalent'!M10+'1000 tonnes of coal equivalent'!N10+'1000 tonnes of coal equivalent'!P10+'1000 tonnes of coal equivalent'!Q10+'1000 tonnes of coal equivalent'!R10+'1000 tonnes of coal equivalent'!T10</f>
        <v>11292</v>
      </c>
      <c r="D41" s="23">
        <f>'1000 tonnes of coal equivalent'!B6</f>
        <v>2445</v>
      </c>
      <c r="AW41" s="23" t="s">
        <v>39</v>
      </c>
      <c r="AX41" s="23" t="str">
        <f>'1000 tonnes of coal equivalent'!W18</f>
        <v>х</v>
      </c>
      <c r="AY41" s="23">
        <f>'1000 tonnes of coal equivalent'!V18</f>
        <v>43</v>
      </c>
      <c r="BF41" s="23" t="s">
        <v>46</v>
      </c>
      <c r="BG41" s="23">
        <f>'1000 tonnes of coal equivalent'!X54</f>
        <v>2425</v>
      </c>
    </row>
    <row r="42" spans="1:59" s="23" customFormat="1" x14ac:dyDescent="0.25">
      <c r="B42" s="23" t="s">
        <v>15</v>
      </c>
      <c r="C42" s="23">
        <f>'1000 tonnes of coal equivalent'!F10+'1000 tonnes of coal equivalent'!G10+'1000 tonnes of coal equivalent'!H10+'1000 tonnes of coal equivalent'!I10</f>
        <v>2480.0051199999998</v>
      </c>
      <c r="D42" s="23">
        <f>'1000 tonnes of coal equivalent'!F6+'1000 tonnes of coal equivalent'!G6+'1000 tonnes of coal equivalent'!H6+'1000 tonnes of coal equivalent'!I6</f>
        <v>2799.0051199999998</v>
      </c>
    </row>
    <row r="43" spans="1:59" s="23" customFormat="1" x14ac:dyDescent="0.25">
      <c r="B43" s="23" t="s">
        <v>16</v>
      </c>
      <c r="C43" s="23">
        <f>'1000 tonnes of coal equivalent'!D10+'1000 tonnes of coal equivalent'!S10+'1000 tonnes of coal equivalent'!E10+'1000 tonnes of coal equivalent'!J10</f>
        <v>1224</v>
      </c>
      <c r="D43" s="23">
        <f>'1000 tonnes of coal equivalent'!D6+'1000 tonnes of coal equivalent'!E6</f>
        <v>529</v>
      </c>
    </row>
    <row r="44" spans="1:59" s="23" customFormat="1" x14ac:dyDescent="0.25">
      <c r="B44" s="23" t="s">
        <v>17</v>
      </c>
      <c r="C44" s="23">
        <f>'1000 tonnes of coal equivalent'!V10</f>
        <v>32</v>
      </c>
    </row>
    <row r="45" spans="1:59" s="23" customFormat="1" x14ac:dyDescent="0.25">
      <c r="B45" s="23" t="s">
        <v>118</v>
      </c>
      <c r="C45" s="23">
        <f>'1000 tonnes of coal equivalent'!U10</f>
        <v>112</v>
      </c>
    </row>
    <row r="46" spans="1:59" s="23" customFormat="1" x14ac:dyDescent="0.25"/>
    <row r="47" spans="1:59" s="68" customFormat="1" x14ac:dyDescent="0.25">
      <c r="B47" s="23"/>
      <c r="C47" s="23"/>
      <c r="D47" s="23"/>
      <c r="E47" s="23"/>
    </row>
    <row r="48" spans="1:59" s="22" customFormat="1" x14ac:dyDescent="0.25"/>
    <row r="49" spans="1:11" s="22" customFormat="1" x14ac:dyDescent="0.25"/>
    <row r="50" spans="1:11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</row>
  </sheetData>
  <customSheetViews>
    <customSheetView guid="{04694D1E-5778-46D8-A05C-569D214E3AF1}" scale="55">
      <selection activeCell="AW33" sqref="AW33"/>
      <pageMargins left="0.66" right="0.46" top="0.56999999999999995" bottom="0.28999999999999998" header="0.49" footer="0.3"/>
      <pageSetup paperSize="9" orientation="portrait" horizontalDpi="1200" verticalDpi="1200" r:id="rId1"/>
    </customSheetView>
  </customSheetViews>
  <mergeCells count="54">
    <mergeCell ref="BI25:BL27"/>
    <mergeCell ref="A31:E33"/>
    <mergeCell ref="F31:I33"/>
    <mergeCell ref="O12:R12"/>
    <mergeCell ref="L10:M11"/>
    <mergeCell ref="P10:Q11"/>
    <mergeCell ref="K12:N12"/>
    <mergeCell ref="L31:L32"/>
    <mergeCell ref="M31:R32"/>
    <mergeCell ref="A8:F12"/>
    <mergeCell ref="BJ17:BK17"/>
    <mergeCell ref="BE25:BH27"/>
    <mergeCell ref="J8:S8"/>
    <mergeCell ref="U40:AE40"/>
    <mergeCell ref="AI6:AL6"/>
    <mergeCell ref="AI11:AL12"/>
    <mergeCell ref="AM6:AR6"/>
    <mergeCell ref="AM13:AR13"/>
    <mergeCell ref="AH7:AN7"/>
    <mergeCell ref="U37:AE37"/>
    <mergeCell ref="U38:AE38"/>
    <mergeCell ref="U39:AE39"/>
    <mergeCell ref="T1:AS3"/>
    <mergeCell ref="AT1:BC3"/>
    <mergeCell ref="BD1:BL3"/>
    <mergeCell ref="BE13:BL14"/>
    <mergeCell ref="AU9:AW10"/>
    <mergeCell ref="AV6:AY6"/>
    <mergeCell ref="AY4:AY5"/>
    <mergeCell ref="AV4:AW5"/>
    <mergeCell ref="L4:M4"/>
    <mergeCell ref="P4:Q4"/>
    <mergeCell ref="BC5:BC10"/>
    <mergeCell ref="BA9:BA10"/>
    <mergeCell ref="AX9:AX10"/>
    <mergeCell ref="AZ9:AZ10"/>
    <mergeCell ref="AY9:AY10"/>
    <mergeCell ref="O5:R6"/>
    <mergeCell ref="A1:I3"/>
    <mergeCell ref="J1:S3"/>
    <mergeCell ref="K5:N7"/>
    <mergeCell ref="BF17:BG20"/>
    <mergeCell ref="BJ23:BK23"/>
    <mergeCell ref="G9:H10"/>
    <mergeCell ref="B4:C4"/>
    <mergeCell ref="E4:F4"/>
    <mergeCell ref="H4:I4"/>
    <mergeCell ref="B5:C5"/>
    <mergeCell ref="E5:F5"/>
    <mergeCell ref="D4:D5"/>
    <mergeCell ref="AU7:AW7"/>
    <mergeCell ref="G4:G5"/>
    <mergeCell ref="H5:I5"/>
    <mergeCell ref="AX4:AX5"/>
  </mergeCells>
  <conditionalFormatting sqref="AU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{5CA68FDB-49BB-4267-8860-4C17E046C0A9}</x14:id>
        </ext>
      </extLst>
    </cfRule>
  </conditionalFormatting>
  <pageMargins left="0.66" right="0.46" top="0.56999999999999995" bottom="0.28999999999999998" header="0.49" footer="0.3"/>
  <pageSetup paperSize="9" orientation="portrait" horizontalDpi="1200" verticalDpi="120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A68FDB-49BB-4267-8860-4C17E046C0A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AU9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Z58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M62" sqref="M62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1" width="11" customWidth="1"/>
    <col min="22" max="22" width="10.33203125" customWidth="1"/>
    <col min="23" max="23" width="11.33203125" customWidth="1"/>
    <col min="24" max="24" width="11.5546875" customWidth="1"/>
    <col min="25" max="25" width="12.77734375" customWidth="1"/>
  </cols>
  <sheetData>
    <row r="1" spans="1:25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5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5" ht="41.4" customHeight="1" thickBot="1" x14ac:dyDescent="0.35">
      <c r="A3" s="166" t="s">
        <v>119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</row>
    <row r="4" spans="1:25" ht="41.4" x14ac:dyDescent="0.3">
      <c r="A4" s="70" t="s">
        <v>47</v>
      </c>
      <c r="B4" s="93" t="s">
        <v>97</v>
      </c>
      <c r="C4" s="94" t="s">
        <v>98</v>
      </c>
      <c r="D4" s="95" t="s">
        <v>99</v>
      </c>
      <c r="E4" s="94" t="s">
        <v>100</v>
      </c>
      <c r="F4" s="95" t="s">
        <v>101</v>
      </c>
      <c r="G4" s="95" t="s">
        <v>102</v>
      </c>
      <c r="H4" s="94" t="s">
        <v>103</v>
      </c>
      <c r="I4" s="94" t="s">
        <v>104</v>
      </c>
      <c r="J4" s="95" t="s">
        <v>105</v>
      </c>
      <c r="K4" s="95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94" t="s">
        <v>113</v>
      </c>
      <c r="S4" s="94" t="s">
        <v>114</v>
      </c>
      <c r="T4" s="94" t="s">
        <v>115</v>
      </c>
      <c r="U4" s="94" t="s">
        <v>118</v>
      </c>
      <c r="V4" s="95" t="s">
        <v>17</v>
      </c>
      <c r="W4" s="94" t="s">
        <v>32</v>
      </c>
      <c r="X4" s="94" t="s">
        <v>116</v>
      </c>
    </row>
    <row r="5" spans="1:25" ht="15" thickBot="1" x14ac:dyDescent="0.35">
      <c r="A5" s="71">
        <v>2</v>
      </c>
      <c r="B5" s="66">
        <v>3</v>
      </c>
      <c r="C5" s="67">
        <v>4</v>
      </c>
      <c r="D5" s="67">
        <v>5</v>
      </c>
      <c r="E5" s="67">
        <v>6</v>
      </c>
      <c r="F5" s="67">
        <v>7</v>
      </c>
      <c r="G5" s="67">
        <v>8</v>
      </c>
      <c r="H5" s="67">
        <v>9</v>
      </c>
      <c r="I5" s="67">
        <v>10</v>
      </c>
      <c r="J5" s="67">
        <v>11</v>
      </c>
      <c r="K5" s="67">
        <v>12</v>
      </c>
      <c r="L5" s="67">
        <v>13</v>
      </c>
      <c r="M5" s="67">
        <v>15</v>
      </c>
      <c r="N5" s="67">
        <v>16</v>
      </c>
      <c r="O5" s="67">
        <v>17</v>
      </c>
      <c r="P5" s="67">
        <v>18</v>
      </c>
      <c r="Q5" s="67">
        <v>19</v>
      </c>
      <c r="R5" s="67">
        <v>20</v>
      </c>
      <c r="S5" s="67">
        <v>21</v>
      </c>
      <c r="T5" s="67">
        <v>22</v>
      </c>
      <c r="U5" s="67">
        <v>23</v>
      </c>
      <c r="V5" s="67">
        <v>24</v>
      </c>
      <c r="W5" s="67">
        <v>25</v>
      </c>
      <c r="X5" s="67">
        <v>26</v>
      </c>
    </row>
    <row r="6" spans="1:25" ht="15" thickBot="1" x14ac:dyDescent="0.35">
      <c r="A6" s="72" t="s">
        <v>48</v>
      </c>
      <c r="B6" s="62">
        <v>2445</v>
      </c>
      <c r="C6" s="62">
        <v>361</v>
      </c>
      <c r="D6" s="62"/>
      <c r="E6" s="62">
        <v>529</v>
      </c>
      <c r="F6" s="62">
        <v>1719.0051199999998</v>
      </c>
      <c r="G6" s="62">
        <v>74</v>
      </c>
      <c r="H6" s="62">
        <v>993</v>
      </c>
      <c r="I6" s="62">
        <v>13</v>
      </c>
      <c r="J6" s="62" t="s">
        <v>0</v>
      </c>
      <c r="K6" s="62" t="s">
        <v>0</v>
      </c>
      <c r="L6" s="62" t="s">
        <v>0</v>
      </c>
      <c r="M6" s="62" t="s">
        <v>0</v>
      </c>
      <c r="N6" s="62" t="s">
        <v>0</v>
      </c>
      <c r="O6" s="62" t="s">
        <v>0</v>
      </c>
      <c r="P6" s="62" t="s">
        <v>0</v>
      </c>
      <c r="Q6" s="62" t="s">
        <v>0</v>
      </c>
      <c r="R6" s="62" t="s">
        <v>0</v>
      </c>
      <c r="S6" s="62" t="s">
        <v>0</v>
      </c>
      <c r="T6" s="62" t="s">
        <v>0</v>
      </c>
      <c r="U6" s="62">
        <v>112</v>
      </c>
      <c r="V6" s="62">
        <v>93</v>
      </c>
      <c r="W6" s="62">
        <v>2</v>
      </c>
      <c r="X6" s="17">
        <v>6340.8533847296203</v>
      </c>
      <c r="Y6" s="19"/>
    </row>
    <row r="7" spans="1:25" ht="15" thickBot="1" x14ac:dyDescent="0.35">
      <c r="A7" s="73" t="s">
        <v>49</v>
      </c>
      <c r="B7" s="62">
        <v>22840</v>
      </c>
      <c r="C7" s="62">
        <v>21581</v>
      </c>
      <c r="D7" s="62">
        <v>1950</v>
      </c>
      <c r="E7" s="62"/>
      <c r="F7" s="62" t="s">
        <v>0</v>
      </c>
      <c r="G7" s="62" t="s">
        <v>0</v>
      </c>
      <c r="H7" s="62"/>
      <c r="I7" s="62" t="s">
        <v>0</v>
      </c>
      <c r="J7" s="62"/>
      <c r="K7" s="62">
        <v>3</v>
      </c>
      <c r="L7" s="62">
        <v>10</v>
      </c>
      <c r="M7" s="62"/>
      <c r="N7" s="62">
        <v>28</v>
      </c>
      <c r="O7" s="62" t="s">
        <v>0</v>
      </c>
      <c r="P7" s="62">
        <v>29</v>
      </c>
      <c r="Q7" s="62"/>
      <c r="R7" s="62"/>
      <c r="S7" s="62">
        <v>36</v>
      </c>
      <c r="T7" s="62"/>
      <c r="U7" s="62" t="s">
        <v>0</v>
      </c>
      <c r="V7" s="62">
        <v>19</v>
      </c>
      <c r="W7" s="62" t="s">
        <v>0</v>
      </c>
      <c r="X7" s="17">
        <v>46496</v>
      </c>
      <c r="Y7" s="19"/>
    </row>
    <row r="8" spans="1:25" ht="15" thickBot="1" x14ac:dyDescent="0.35">
      <c r="A8" s="73" t="s">
        <v>50</v>
      </c>
      <c r="B8" s="62">
        <v>1740</v>
      </c>
      <c r="C8" s="62"/>
      <c r="D8" s="62">
        <v>1360</v>
      </c>
      <c r="E8" s="62"/>
      <c r="F8" s="62" t="s">
        <v>0</v>
      </c>
      <c r="G8" s="62" t="s">
        <v>0</v>
      </c>
      <c r="H8" s="62">
        <v>319</v>
      </c>
      <c r="I8" s="62" t="s">
        <v>0</v>
      </c>
      <c r="J8" s="62">
        <v>32</v>
      </c>
      <c r="K8" s="62">
        <v>2704</v>
      </c>
      <c r="L8" s="62">
        <v>4366</v>
      </c>
      <c r="M8" s="62">
        <v>3344</v>
      </c>
      <c r="N8" s="62">
        <v>441</v>
      </c>
      <c r="O8" s="62" t="s">
        <v>0</v>
      </c>
      <c r="P8" s="62">
        <v>181</v>
      </c>
      <c r="Q8" s="62"/>
      <c r="R8" s="62"/>
      <c r="S8" s="62"/>
      <c r="T8" s="62">
        <v>872</v>
      </c>
      <c r="U8" s="62" t="s">
        <v>0</v>
      </c>
      <c r="V8" s="62">
        <v>80</v>
      </c>
      <c r="W8" s="62" t="s">
        <v>0</v>
      </c>
      <c r="X8" s="17">
        <v>15439</v>
      </c>
      <c r="Y8" s="19"/>
    </row>
    <row r="9" spans="1:25" ht="15" thickBot="1" x14ac:dyDescent="0.35">
      <c r="A9" s="73" t="s">
        <v>51</v>
      </c>
      <c r="B9" s="62">
        <v>-223</v>
      </c>
      <c r="C9" s="62">
        <v>-25</v>
      </c>
      <c r="D9" s="62">
        <v>52</v>
      </c>
      <c r="E9" s="62">
        <v>25</v>
      </c>
      <c r="F9" s="62" t="s">
        <v>0</v>
      </c>
      <c r="G9" s="62" t="s">
        <v>0</v>
      </c>
      <c r="H9" s="62" t="s">
        <v>0</v>
      </c>
      <c r="I9" s="62" t="s">
        <v>0</v>
      </c>
      <c r="J9" s="62">
        <v>22</v>
      </c>
      <c r="K9" s="62">
        <v>-145</v>
      </c>
      <c r="L9" s="62">
        <v>-28</v>
      </c>
      <c r="M9" s="62">
        <v>-48</v>
      </c>
      <c r="N9" s="62">
        <v>-2</v>
      </c>
      <c r="O9" s="62" t="s">
        <v>0</v>
      </c>
      <c r="P9" s="62">
        <v>-1</v>
      </c>
      <c r="Q9" s="62">
        <v>-12</v>
      </c>
      <c r="R9" s="62">
        <v>-4</v>
      </c>
      <c r="S9" s="62">
        <v>2</v>
      </c>
      <c r="T9" s="62">
        <v>48</v>
      </c>
      <c r="U9" s="62" t="s">
        <v>0</v>
      </c>
      <c r="V9" s="62" t="s">
        <v>0</v>
      </c>
      <c r="W9" s="62" t="s">
        <v>0</v>
      </c>
      <c r="X9" s="17">
        <v>-339</v>
      </c>
      <c r="Y9" s="19"/>
    </row>
    <row r="10" spans="1:25" ht="28.8" thickBot="1" x14ac:dyDescent="0.35">
      <c r="A10" s="74" t="s">
        <v>52</v>
      </c>
      <c r="B10" s="15">
        <v>23322</v>
      </c>
      <c r="C10" s="16">
        <v>21917</v>
      </c>
      <c r="D10" s="16">
        <v>642</v>
      </c>
      <c r="E10" s="16">
        <v>554</v>
      </c>
      <c r="F10" s="16">
        <v>1719.0051199999998</v>
      </c>
      <c r="G10" s="16">
        <v>74</v>
      </c>
      <c r="H10" s="16">
        <v>674</v>
      </c>
      <c r="I10" s="16">
        <v>13</v>
      </c>
      <c r="J10" s="16">
        <v>-10</v>
      </c>
      <c r="K10" s="16">
        <v>-2846</v>
      </c>
      <c r="L10" s="16">
        <v>-4384</v>
      </c>
      <c r="M10" s="16">
        <v>-3392</v>
      </c>
      <c r="N10" s="16">
        <v>-415</v>
      </c>
      <c r="O10" s="16" t="s">
        <v>0</v>
      </c>
      <c r="P10" s="16">
        <v>-153</v>
      </c>
      <c r="Q10" s="16">
        <v>-12</v>
      </c>
      <c r="R10" s="16">
        <v>-4</v>
      </c>
      <c r="S10" s="16">
        <v>38</v>
      </c>
      <c r="T10" s="16">
        <v>-824</v>
      </c>
      <c r="U10" s="16">
        <v>112</v>
      </c>
      <c r="V10" s="16">
        <v>32</v>
      </c>
      <c r="W10" s="16">
        <v>2</v>
      </c>
      <c r="X10" s="17">
        <v>37058.85338472962</v>
      </c>
      <c r="Y10" s="19"/>
    </row>
    <row r="11" spans="1:25" ht="15" thickBot="1" x14ac:dyDescent="0.35">
      <c r="A11" s="75" t="s">
        <v>53</v>
      </c>
      <c r="B11" s="3">
        <v>-23013</v>
      </c>
      <c r="C11" s="4">
        <v>-15780</v>
      </c>
      <c r="D11" s="4">
        <v>-1</v>
      </c>
      <c r="E11" s="4">
        <v>-486</v>
      </c>
      <c r="F11" s="4">
        <v>-922</v>
      </c>
      <c r="G11" s="4">
        <v>-73</v>
      </c>
      <c r="H11" s="4">
        <v>-518</v>
      </c>
      <c r="I11" s="4">
        <v>-12</v>
      </c>
      <c r="J11" s="4">
        <v>313</v>
      </c>
      <c r="K11" s="4">
        <v>4484</v>
      </c>
      <c r="L11" s="4">
        <v>8446</v>
      </c>
      <c r="M11" s="4">
        <v>3698</v>
      </c>
      <c r="N11" s="4">
        <v>627</v>
      </c>
      <c r="O11" s="4">
        <v>707</v>
      </c>
      <c r="P11" s="4">
        <v>331</v>
      </c>
      <c r="Q11" s="4">
        <v>15</v>
      </c>
      <c r="R11" s="4">
        <v>43</v>
      </c>
      <c r="S11" s="4"/>
      <c r="T11" s="4">
        <v>3996</v>
      </c>
      <c r="U11" s="4">
        <v>-112</v>
      </c>
      <c r="V11" s="4">
        <v>4373</v>
      </c>
      <c r="W11" s="4">
        <v>8330</v>
      </c>
      <c r="X11" s="17">
        <v>-5554</v>
      </c>
      <c r="Y11" s="19"/>
    </row>
    <row r="12" spans="1:25" ht="15" thickBot="1" x14ac:dyDescent="0.35">
      <c r="A12" s="76" t="s">
        <v>54</v>
      </c>
      <c r="B12" s="5">
        <v>-1</v>
      </c>
      <c r="C12" s="6">
        <v>-15623</v>
      </c>
      <c r="D12" s="6">
        <v>-1</v>
      </c>
      <c r="E12" s="6">
        <v>-102</v>
      </c>
      <c r="F12" s="6">
        <v>-320</v>
      </c>
      <c r="G12" s="6">
        <v>-73</v>
      </c>
      <c r="H12" s="6">
        <v>-1120</v>
      </c>
      <c r="I12" s="6">
        <v>-12</v>
      </c>
      <c r="J12" s="6">
        <v>-34</v>
      </c>
      <c r="K12" s="6"/>
      <c r="L12" s="6">
        <v>-2</v>
      </c>
      <c r="M12" s="6">
        <v>-698</v>
      </c>
      <c r="N12" s="6"/>
      <c r="O12" s="6">
        <v>-115</v>
      </c>
      <c r="P12" s="6"/>
      <c r="Q12" s="6"/>
      <c r="R12" s="6">
        <v>-6</v>
      </c>
      <c r="S12" s="6"/>
      <c r="T12" s="6">
        <v>-1</v>
      </c>
      <c r="U12" s="6">
        <v>-112</v>
      </c>
      <c r="V12" s="6">
        <v>4648</v>
      </c>
      <c r="W12" s="6">
        <v>8330</v>
      </c>
      <c r="X12" s="17">
        <v>-5242</v>
      </c>
      <c r="Y12" s="19"/>
    </row>
    <row r="13" spans="1:25" ht="31.8" customHeight="1" thickBot="1" x14ac:dyDescent="0.35">
      <c r="A13" s="77" t="s">
        <v>55</v>
      </c>
      <c r="B13" s="63"/>
      <c r="C13" s="14">
        <v>-3944</v>
      </c>
      <c r="D13" s="14"/>
      <c r="E13" s="14"/>
      <c r="F13" s="14"/>
      <c r="G13" s="14"/>
      <c r="H13" s="14"/>
      <c r="I13" s="14"/>
      <c r="J13" s="14"/>
      <c r="K13" s="14"/>
      <c r="L13" s="14"/>
      <c r="M13" s="14">
        <v>-433</v>
      </c>
      <c r="N13" s="14"/>
      <c r="O13" s="14"/>
      <c r="P13" s="14"/>
      <c r="Q13" s="14"/>
      <c r="R13" s="14"/>
      <c r="S13" s="14"/>
      <c r="T13" s="14"/>
      <c r="U13" s="14" t="s">
        <v>0</v>
      </c>
      <c r="V13" s="63">
        <v>1944</v>
      </c>
      <c r="W13" s="63">
        <v>22</v>
      </c>
      <c r="X13" s="17">
        <v>-2411</v>
      </c>
      <c r="Y13" s="19"/>
    </row>
    <row r="14" spans="1:25" ht="15" thickBot="1" x14ac:dyDescent="0.35">
      <c r="A14" s="77" t="s">
        <v>56</v>
      </c>
      <c r="B14" s="63"/>
      <c r="C14" s="14">
        <v>-7423</v>
      </c>
      <c r="D14" s="14"/>
      <c r="E14" s="14">
        <v>-19</v>
      </c>
      <c r="F14" s="14">
        <v>-3</v>
      </c>
      <c r="G14" s="14">
        <v>-1</v>
      </c>
      <c r="H14" s="14">
        <v>-105</v>
      </c>
      <c r="I14" s="14"/>
      <c r="J14" s="14">
        <v>-21</v>
      </c>
      <c r="K14" s="14"/>
      <c r="L14" s="14"/>
      <c r="M14" s="14">
        <v>-230</v>
      </c>
      <c r="N14" s="14"/>
      <c r="O14" s="14"/>
      <c r="P14" s="14"/>
      <c r="Q14" s="14"/>
      <c r="R14" s="14"/>
      <c r="S14" s="14"/>
      <c r="T14" s="14"/>
      <c r="U14" s="14" t="s">
        <v>0</v>
      </c>
      <c r="V14" s="63">
        <v>2153</v>
      </c>
      <c r="W14" s="63">
        <v>3998</v>
      </c>
      <c r="X14" s="17">
        <v>-1651</v>
      </c>
      <c r="Y14" s="19"/>
    </row>
    <row r="15" spans="1:25" ht="15" thickBot="1" x14ac:dyDescent="0.35">
      <c r="A15" s="77" t="s">
        <v>57</v>
      </c>
      <c r="B15" s="63"/>
      <c r="C15" s="14">
        <v>-1696</v>
      </c>
      <c r="D15" s="14"/>
      <c r="E15" s="14">
        <v>-17</v>
      </c>
      <c r="F15" s="14"/>
      <c r="G15" s="14">
        <v>-13</v>
      </c>
      <c r="H15" s="14">
        <v>-400</v>
      </c>
      <c r="I15" s="14">
        <v>-10</v>
      </c>
      <c r="J15" s="14"/>
      <c r="K15" s="14"/>
      <c r="L15" s="14"/>
      <c r="M15" s="14">
        <v>-4</v>
      </c>
      <c r="N15" s="14"/>
      <c r="O15" s="14">
        <v>-59</v>
      </c>
      <c r="P15" s="14"/>
      <c r="Q15" s="14"/>
      <c r="R15" s="14"/>
      <c r="S15" s="14"/>
      <c r="T15" s="14">
        <v>-1</v>
      </c>
      <c r="U15" s="14" t="s">
        <v>0</v>
      </c>
      <c r="V15" s="63">
        <v>466</v>
      </c>
      <c r="W15" s="63">
        <v>1224</v>
      </c>
      <c r="X15" s="17">
        <v>-510</v>
      </c>
      <c r="Y15" s="19"/>
    </row>
    <row r="16" spans="1:25" ht="15" thickBot="1" x14ac:dyDescent="0.35">
      <c r="A16" s="77" t="s">
        <v>58</v>
      </c>
      <c r="B16" s="63"/>
      <c r="C16" s="14">
        <v>-1333</v>
      </c>
      <c r="D16" s="14"/>
      <c r="E16" s="14">
        <v>-19</v>
      </c>
      <c r="F16" s="14">
        <v>-271</v>
      </c>
      <c r="G16" s="14"/>
      <c r="H16" s="14">
        <v>-343</v>
      </c>
      <c r="I16" s="14"/>
      <c r="J16" s="14">
        <v>-4</v>
      </c>
      <c r="K16" s="14"/>
      <c r="L16" s="14"/>
      <c r="M16" s="14">
        <v>-1</v>
      </c>
      <c r="N16" s="14"/>
      <c r="O16" s="14"/>
      <c r="P16" s="14"/>
      <c r="Q16" s="14"/>
      <c r="R16" s="14"/>
      <c r="S16" s="14"/>
      <c r="T16" s="14"/>
      <c r="U16" s="14" t="s">
        <v>0</v>
      </c>
      <c r="V16" s="14" t="s">
        <v>0</v>
      </c>
      <c r="W16" s="14">
        <v>1681</v>
      </c>
      <c r="X16" s="17">
        <v>-290</v>
      </c>
      <c r="Y16" s="19"/>
    </row>
    <row r="17" spans="1:25" ht="18" customHeight="1" thickBot="1" x14ac:dyDescent="0.35">
      <c r="A17" s="77" t="s">
        <v>59</v>
      </c>
      <c r="B17" s="63">
        <v>-1</v>
      </c>
      <c r="C17" s="14">
        <v>-1187</v>
      </c>
      <c r="D17" s="14">
        <v>-1</v>
      </c>
      <c r="E17" s="14">
        <v>-47</v>
      </c>
      <c r="F17" s="14">
        <v>-46</v>
      </c>
      <c r="G17" s="14"/>
      <c r="H17" s="14">
        <v>-272</v>
      </c>
      <c r="I17" s="14">
        <v>-2</v>
      </c>
      <c r="J17" s="14">
        <v>-9</v>
      </c>
      <c r="K17" s="14"/>
      <c r="L17" s="14">
        <v>-2</v>
      </c>
      <c r="M17" s="14">
        <v>-30</v>
      </c>
      <c r="N17" s="14"/>
      <c r="O17" s="14">
        <v>-56</v>
      </c>
      <c r="P17" s="14"/>
      <c r="Q17" s="14"/>
      <c r="R17" s="14">
        <v>-6</v>
      </c>
      <c r="S17" s="14"/>
      <c r="T17" s="14"/>
      <c r="U17" s="14" t="s">
        <v>0</v>
      </c>
      <c r="V17" s="14" t="s">
        <v>0</v>
      </c>
      <c r="W17" s="14">
        <v>1405</v>
      </c>
      <c r="X17" s="17">
        <v>-254</v>
      </c>
      <c r="Y17" s="19"/>
    </row>
    <row r="18" spans="1:25" ht="15" thickBot="1" x14ac:dyDescent="0.35">
      <c r="A18" s="77" t="s">
        <v>60</v>
      </c>
      <c r="B18" s="63"/>
      <c r="C18" s="14">
        <v>-40</v>
      </c>
      <c r="D18" s="14"/>
      <c r="E18" s="14"/>
      <c r="F18" s="14"/>
      <c r="G18" s="14">
        <v>-59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 t="s">
        <v>0</v>
      </c>
      <c r="V18" s="14">
        <v>43</v>
      </c>
      <c r="W18" s="14" t="s">
        <v>0</v>
      </c>
      <c r="X18" s="17">
        <v>-56</v>
      </c>
      <c r="Y18" s="19"/>
    </row>
    <row r="19" spans="1:25" ht="15" thickBot="1" x14ac:dyDescent="0.35">
      <c r="A19" s="77" t="s">
        <v>122</v>
      </c>
      <c r="B19" s="63" t="s">
        <v>0</v>
      </c>
      <c r="C19" s="14" t="s">
        <v>0</v>
      </c>
      <c r="D19" s="14" t="s">
        <v>0</v>
      </c>
      <c r="E19" s="14" t="s">
        <v>0</v>
      </c>
      <c r="F19" s="14" t="s">
        <v>0</v>
      </c>
      <c r="G19" s="14" t="s">
        <v>0</v>
      </c>
      <c r="H19" s="14" t="s">
        <v>0</v>
      </c>
      <c r="I19" s="14" t="s">
        <v>0</v>
      </c>
      <c r="J19" s="14" t="s">
        <v>0</v>
      </c>
      <c r="K19" s="14" t="s">
        <v>0</v>
      </c>
      <c r="L19" s="14" t="s">
        <v>0</v>
      </c>
      <c r="M19" s="14" t="s">
        <v>0</v>
      </c>
      <c r="N19" s="14" t="s">
        <v>0</v>
      </c>
      <c r="O19" s="14" t="s">
        <v>0</v>
      </c>
      <c r="P19" s="14" t="s">
        <v>0</v>
      </c>
      <c r="Q19" s="14" t="s">
        <v>0</v>
      </c>
      <c r="R19" s="14" t="s">
        <v>0</v>
      </c>
      <c r="S19" s="14" t="s">
        <v>0</v>
      </c>
      <c r="T19" s="14" t="s">
        <v>0</v>
      </c>
      <c r="U19" s="14">
        <v>-112</v>
      </c>
      <c r="V19" s="14">
        <v>42</v>
      </c>
      <c r="W19" s="14" t="s">
        <v>0</v>
      </c>
      <c r="X19" s="17">
        <v>-70</v>
      </c>
      <c r="Y19" s="19"/>
    </row>
    <row r="20" spans="1:25" ht="15" thickBot="1" x14ac:dyDescent="0.35">
      <c r="A20" s="78" t="s">
        <v>61</v>
      </c>
      <c r="B20" s="5" t="s">
        <v>0</v>
      </c>
      <c r="C20" s="5" t="s">
        <v>0</v>
      </c>
      <c r="D20" s="5" t="s">
        <v>0</v>
      </c>
      <c r="E20" s="5" t="s">
        <v>0</v>
      </c>
      <c r="F20" s="5" t="s">
        <v>0</v>
      </c>
      <c r="G20" s="5" t="s">
        <v>0</v>
      </c>
      <c r="H20" s="5" t="s">
        <v>0</v>
      </c>
      <c r="I20" s="5" t="s">
        <v>0</v>
      </c>
      <c r="J20" s="5" t="s">
        <v>0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/>
      <c r="V20" s="5">
        <v>-275</v>
      </c>
      <c r="W20" s="5"/>
      <c r="X20" s="17">
        <v>-275</v>
      </c>
      <c r="Y20" s="19"/>
    </row>
    <row r="21" spans="1:25" ht="15" thickBot="1" x14ac:dyDescent="0.35">
      <c r="A21" s="78" t="s">
        <v>62</v>
      </c>
      <c r="B21" s="5">
        <v>-23012</v>
      </c>
      <c r="C21" s="6">
        <v>-157</v>
      </c>
      <c r="D21" s="6"/>
      <c r="E21" s="6">
        <v>-384</v>
      </c>
      <c r="F21" s="6">
        <v>-602</v>
      </c>
      <c r="G21" s="6"/>
      <c r="H21" s="6">
        <v>602</v>
      </c>
      <c r="I21" s="6"/>
      <c r="J21" s="6">
        <v>347</v>
      </c>
      <c r="K21" s="6">
        <v>4484</v>
      </c>
      <c r="L21" s="6">
        <v>8448</v>
      </c>
      <c r="M21" s="6">
        <v>4396</v>
      </c>
      <c r="N21" s="6">
        <v>627</v>
      </c>
      <c r="O21" s="6">
        <v>822</v>
      </c>
      <c r="P21" s="6">
        <v>331</v>
      </c>
      <c r="Q21" s="6">
        <v>15</v>
      </c>
      <c r="R21" s="6">
        <v>49</v>
      </c>
      <c r="S21" s="6"/>
      <c r="T21" s="6">
        <v>3997</v>
      </c>
      <c r="U21" s="6" t="s">
        <v>0</v>
      </c>
      <c r="V21" s="5" t="s">
        <v>0</v>
      </c>
      <c r="W21" s="5" t="s">
        <v>0</v>
      </c>
      <c r="X21" s="17">
        <v>-37</v>
      </c>
      <c r="Y21" s="19"/>
    </row>
    <row r="22" spans="1:25" ht="15" thickBot="1" x14ac:dyDescent="0.35">
      <c r="A22" s="77" t="s">
        <v>63</v>
      </c>
      <c r="B22" s="63">
        <v>-23012</v>
      </c>
      <c r="C22" s="63" t="s">
        <v>0</v>
      </c>
      <c r="D22" s="63" t="s">
        <v>0</v>
      </c>
      <c r="E22" s="63" t="s">
        <v>0</v>
      </c>
      <c r="F22" s="63" t="s">
        <v>0</v>
      </c>
      <c r="G22" s="63" t="s">
        <v>0</v>
      </c>
      <c r="H22" s="63" t="s">
        <v>0</v>
      </c>
      <c r="I22" s="63" t="s">
        <v>0</v>
      </c>
      <c r="J22" s="63" t="s">
        <v>0</v>
      </c>
      <c r="K22" s="63">
        <v>4804</v>
      </c>
      <c r="L22" s="63">
        <v>8448</v>
      </c>
      <c r="M22" s="63">
        <v>4396</v>
      </c>
      <c r="N22" s="63">
        <v>250</v>
      </c>
      <c r="O22" s="63">
        <v>822</v>
      </c>
      <c r="P22" s="63">
        <v>331</v>
      </c>
      <c r="Q22" s="63">
        <v>15</v>
      </c>
      <c r="R22" s="63">
        <v>49</v>
      </c>
      <c r="S22" s="63" t="s">
        <v>0</v>
      </c>
      <c r="T22" s="63">
        <v>3897</v>
      </c>
      <c r="U22" s="63" t="s">
        <v>0</v>
      </c>
      <c r="V22" s="63" t="s">
        <v>0</v>
      </c>
      <c r="W22" s="63" t="s">
        <v>0</v>
      </c>
      <c r="X22" s="17">
        <v>0</v>
      </c>
      <c r="Y22" s="19"/>
    </row>
    <row r="23" spans="1:25" ht="15" thickBot="1" x14ac:dyDescent="0.35">
      <c r="A23" s="77" t="s">
        <v>64</v>
      </c>
      <c r="B23" s="63" t="s">
        <v>0</v>
      </c>
      <c r="C23" s="63" t="s">
        <v>0</v>
      </c>
      <c r="D23" s="63" t="s">
        <v>0</v>
      </c>
      <c r="E23" s="63">
        <v>-384</v>
      </c>
      <c r="F23" s="63" t="s">
        <v>0</v>
      </c>
      <c r="G23" s="63" t="s">
        <v>0</v>
      </c>
      <c r="H23" s="63" t="s">
        <v>0</v>
      </c>
      <c r="I23" s="63" t="s">
        <v>0</v>
      </c>
      <c r="J23" s="63">
        <v>347</v>
      </c>
      <c r="K23" s="63" t="s">
        <v>0</v>
      </c>
      <c r="L23" s="63" t="s">
        <v>0</v>
      </c>
      <c r="M23" s="63" t="s">
        <v>0</v>
      </c>
      <c r="N23" s="63" t="s">
        <v>0</v>
      </c>
      <c r="O23" s="63" t="s">
        <v>0</v>
      </c>
      <c r="P23" s="63" t="s">
        <v>0</v>
      </c>
      <c r="Q23" s="63" t="s">
        <v>0</v>
      </c>
      <c r="R23" s="63" t="s">
        <v>0</v>
      </c>
      <c r="S23" s="63" t="s">
        <v>0</v>
      </c>
      <c r="T23" s="63" t="s">
        <v>0</v>
      </c>
      <c r="U23" s="63" t="s">
        <v>0</v>
      </c>
      <c r="V23" s="63" t="s">
        <v>0</v>
      </c>
      <c r="W23" s="63" t="s">
        <v>0</v>
      </c>
      <c r="X23" s="17">
        <v>-37</v>
      </c>
      <c r="Y23" s="19"/>
    </row>
    <row r="24" spans="1:25" ht="15" thickBot="1" x14ac:dyDescent="0.35">
      <c r="A24" s="77" t="s">
        <v>65</v>
      </c>
      <c r="B24" s="63" t="s">
        <v>0</v>
      </c>
      <c r="C24" s="63" t="s">
        <v>0</v>
      </c>
      <c r="D24" s="63" t="s">
        <v>0</v>
      </c>
      <c r="E24" s="63" t="s">
        <v>0</v>
      </c>
      <c r="F24" s="63">
        <v>-602</v>
      </c>
      <c r="G24" s="63" t="s">
        <v>0</v>
      </c>
      <c r="H24" s="63">
        <v>602</v>
      </c>
      <c r="I24" s="63" t="s">
        <v>0</v>
      </c>
      <c r="J24" s="63" t="s">
        <v>0</v>
      </c>
      <c r="K24" s="63" t="s">
        <v>0</v>
      </c>
      <c r="L24" s="63" t="s">
        <v>0</v>
      </c>
      <c r="M24" s="63" t="s">
        <v>0</v>
      </c>
      <c r="N24" s="63" t="s">
        <v>0</v>
      </c>
      <c r="O24" s="63" t="s">
        <v>0</v>
      </c>
      <c r="P24" s="63" t="s">
        <v>0</v>
      </c>
      <c r="Q24" s="63" t="s">
        <v>0</v>
      </c>
      <c r="R24" s="63" t="s">
        <v>0</v>
      </c>
      <c r="S24" s="63" t="s">
        <v>0</v>
      </c>
      <c r="T24" s="63" t="s">
        <v>0</v>
      </c>
      <c r="U24" s="63" t="s">
        <v>0</v>
      </c>
      <c r="V24" s="63" t="s">
        <v>0</v>
      </c>
      <c r="W24" s="63" t="s">
        <v>0</v>
      </c>
      <c r="X24" s="17">
        <v>0</v>
      </c>
      <c r="Y24" s="19"/>
    </row>
    <row r="25" spans="1:25" ht="15" thickBot="1" x14ac:dyDescent="0.35">
      <c r="A25" s="77" t="s">
        <v>66</v>
      </c>
      <c r="B25" s="63"/>
      <c r="C25" s="63">
        <v>-157</v>
      </c>
      <c r="D25" s="63"/>
      <c r="E25" s="63"/>
      <c r="F25" s="63"/>
      <c r="G25" s="63"/>
      <c r="H25" s="63"/>
      <c r="I25" s="63"/>
      <c r="J25" s="63"/>
      <c r="K25" s="63">
        <v>-320</v>
      </c>
      <c r="L25" s="63"/>
      <c r="M25" s="63"/>
      <c r="N25" s="63">
        <v>377</v>
      </c>
      <c r="O25" s="63"/>
      <c r="P25" s="63"/>
      <c r="Q25" s="63"/>
      <c r="R25" s="63"/>
      <c r="S25" s="63"/>
      <c r="T25" s="63">
        <v>100</v>
      </c>
      <c r="U25" s="63" t="s">
        <v>0</v>
      </c>
      <c r="V25" s="63" t="s">
        <v>0</v>
      </c>
      <c r="W25" s="63" t="s">
        <v>0</v>
      </c>
      <c r="X25" s="17">
        <v>0</v>
      </c>
      <c r="Y25" s="19"/>
    </row>
    <row r="26" spans="1:25" ht="15" thickBot="1" x14ac:dyDescent="0.35">
      <c r="A26" s="79" t="s">
        <v>67</v>
      </c>
      <c r="B26" s="7">
        <v>4</v>
      </c>
      <c r="C26" s="8">
        <v>1829</v>
      </c>
      <c r="D26" s="8">
        <v>47</v>
      </c>
      <c r="E26" s="8"/>
      <c r="F26" s="8">
        <v>3</v>
      </c>
      <c r="G26" s="8"/>
      <c r="H26" s="8"/>
      <c r="I26" s="8"/>
      <c r="J26" s="8"/>
      <c r="K26" s="8"/>
      <c r="L26" s="8">
        <v>1</v>
      </c>
      <c r="M26" s="8">
        <v>3</v>
      </c>
      <c r="N26" s="8">
        <v>2</v>
      </c>
      <c r="O26" s="8">
        <v>-144</v>
      </c>
      <c r="P26" s="8"/>
      <c r="Q26" s="8">
        <v>1</v>
      </c>
      <c r="R26" s="8">
        <v>7</v>
      </c>
      <c r="S26" s="8">
        <v>5</v>
      </c>
      <c r="T26" s="8">
        <v>3172</v>
      </c>
      <c r="U26" s="8" t="s">
        <v>0</v>
      </c>
      <c r="V26" s="8" t="s">
        <v>0</v>
      </c>
      <c r="W26" s="8" t="s">
        <v>0</v>
      </c>
      <c r="X26" s="17">
        <v>4930</v>
      </c>
      <c r="Y26" s="19"/>
    </row>
    <row r="27" spans="1:25" ht="42" thickBot="1" x14ac:dyDescent="0.35">
      <c r="A27" s="80" t="s">
        <v>68</v>
      </c>
      <c r="B27" s="64"/>
      <c r="C27" s="64">
        <v>1828</v>
      </c>
      <c r="D27" s="64">
        <v>17</v>
      </c>
      <c r="E27" s="64"/>
      <c r="F27" s="64"/>
      <c r="G27" s="64"/>
      <c r="H27" s="64"/>
      <c r="I27" s="64"/>
      <c r="J27" s="64"/>
      <c r="K27" s="64"/>
      <c r="L27" s="64"/>
      <c r="M27" s="64">
        <v>3</v>
      </c>
      <c r="N27" s="64">
        <v>2</v>
      </c>
      <c r="O27" s="64"/>
      <c r="P27" s="64"/>
      <c r="Q27" s="64"/>
      <c r="R27" s="64">
        <v>7</v>
      </c>
      <c r="S27" s="64">
        <v>3</v>
      </c>
      <c r="T27" s="64">
        <v>3151</v>
      </c>
      <c r="U27" s="64" t="s">
        <v>0</v>
      </c>
      <c r="V27" s="64" t="s">
        <v>0</v>
      </c>
      <c r="W27" s="64" t="s">
        <v>0</v>
      </c>
      <c r="X27" s="17">
        <v>5011</v>
      </c>
      <c r="Y27" s="19"/>
    </row>
    <row r="28" spans="1:25" ht="15" thickBot="1" x14ac:dyDescent="0.35">
      <c r="A28" s="81" t="s">
        <v>69</v>
      </c>
      <c r="B28" s="64">
        <v>4</v>
      </c>
      <c r="C28" s="64">
        <v>1</v>
      </c>
      <c r="D28" s="64">
        <v>30</v>
      </c>
      <c r="E28" s="64"/>
      <c r="F28" s="64">
        <v>3</v>
      </c>
      <c r="G28" s="64"/>
      <c r="H28" s="64"/>
      <c r="I28" s="64"/>
      <c r="J28" s="64"/>
      <c r="K28" s="64"/>
      <c r="L28" s="64">
        <v>1</v>
      </c>
      <c r="M28" s="64"/>
      <c r="N28" s="64"/>
      <c r="O28" s="64"/>
      <c r="P28" s="64"/>
      <c r="Q28" s="64">
        <v>1</v>
      </c>
      <c r="R28" s="64"/>
      <c r="S28" s="64">
        <v>2</v>
      </c>
      <c r="T28" s="64">
        <v>21</v>
      </c>
      <c r="U28" s="64" t="s">
        <v>0</v>
      </c>
      <c r="V28" s="64" t="s">
        <v>0</v>
      </c>
      <c r="W28" s="64" t="s">
        <v>0</v>
      </c>
      <c r="X28" s="17">
        <v>63</v>
      </c>
      <c r="Y28" s="19"/>
    </row>
    <row r="29" spans="1:25" ht="15" thickBot="1" x14ac:dyDescent="0.35">
      <c r="A29" s="82" t="s">
        <v>70</v>
      </c>
      <c r="B29" s="64" t="s">
        <v>0</v>
      </c>
      <c r="C29" s="64" t="s">
        <v>0</v>
      </c>
      <c r="D29" s="64" t="s">
        <v>0</v>
      </c>
      <c r="E29" s="64" t="s">
        <v>0</v>
      </c>
      <c r="F29" s="64" t="s">
        <v>0</v>
      </c>
      <c r="G29" s="64" t="s">
        <v>0</v>
      </c>
      <c r="H29" s="64" t="s">
        <v>0</v>
      </c>
      <c r="I29" s="64" t="s">
        <v>0</v>
      </c>
      <c r="J29" s="64" t="s">
        <v>0</v>
      </c>
      <c r="K29" s="64" t="s">
        <v>0</v>
      </c>
      <c r="L29" s="64" t="s">
        <v>0</v>
      </c>
      <c r="M29" s="64" t="s">
        <v>0</v>
      </c>
      <c r="N29" s="64" t="s">
        <v>0</v>
      </c>
      <c r="O29" s="64">
        <v>-144</v>
      </c>
      <c r="P29" s="64" t="s">
        <v>0</v>
      </c>
      <c r="Q29" s="64" t="s">
        <v>0</v>
      </c>
      <c r="R29" s="64" t="s">
        <v>0</v>
      </c>
      <c r="S29" s="64" t="s">
        <v>0</v>
      </c>
      <c r="T29" s="64" t="s">
        <v>0</v>
      </c>
      <c r="U29" s="64" t="s">
        <v>0</v>
      </c>
      <c r="V29" s="64" t="s">
        <v>0</v>
      </c>
      <c r="W29" s="64" t="s">
        <v>0</v>
      </c>
      <c r="X29" s="17">
        <v>-144</v>
      </c>
      <c r="Y29" s="19"/>
    </row>
    <row r="30" spans="1:25" ht="15" thickBot="1" x14ac:dyDescent="0.35">
      <c r="A30" s="83" t="s">
        <v>71</v>
      </c>
      <c r="B30" s="65">
        <v>305</v>
      </c>
      <c r="C30" s="65">
        <v>47</v>
      </c>
      <c r="D30" s="65"/>
      <c r="E30" s="65">
        <v>23</v>
      </c>
      <c r="F30" s="65">
        <v>1</v>
      </c>
      <c r="G30" s="65"/>
      <c r="H30" s="65"/>
      <c r="I30" s="65"/>
      <c r="J30" s="65"/>
      <c r="K30" s="65"/>
      <c r="L30" s="65"/>
      <c r="M30" s="65"/>
      <c r="N30" s="65"/>
      <c r="O30" s="65">
        <v>6</v>
      </c>
      <c r="P30" s="65"/>
      <c r="Q30" s="65"/>
      <c r="R30" s="65"/>
      <c r="S30" s="65"/>
      <c r="T30" s="65"/>
      <c r="U30" s="65" t="s">
        <v>0</v>
      </c>
      <c r="V30" s="65">
        <v>337</v>
      </c>
      <c r="W30" s="65">
        <v>579</v>
      </c>
      <c r="X30" s="17">
        <v>1298</v>
      </c>
      <c r="Y30" s="19"/>
    </row>
    <row r="31" spans="1:25" ht="15" thickBot="1" x14ac:dyDescent="0.35">
      <c r="A31" s="84" t="s">
        <v>72</v>
      </c>
      <c r="B31" s="9"/>
      <c r="C31" s="9">
        <v>4261</v>
      </c>
      <c r="D31" s="9">
        <v>594</v>
      </c>
      <c r="E31" s="9">
        <v>45</v>
      </c>
      <c r="F31" s="9">
        <v>793</v>
      </c>
      <c r="G31" s="9">
        <v>1</v>
      </c>
      <c r="H31" s="9">
        <v>156</v>
      </c>
      <c r="I31" s="9">
        <v>1</v>
      </c>
      <c r="J31" s="9">
        <v>303</v>
      </c>
      <c r="K31" s="9">
        <v>1638</v>
      </c>
      <c r="L31" s="9">
        <v>4061</v>
      </c>
      <c r="M31" s="9">
        <v>303</v>
      </c>
      <c r="N31" s="9">
        <v>210</v>
      </c>
      <c r="O31" s="9">
        <v>845</v>
      </c>
      <c r="P31" s="9">
        <v>178</v>
      </c>
      <c r="Q31" s="9">
        <v>2</v>
      </c>
      <c r="R31" s="9">
        <v>32</v>
      </c>
      <c r="S31" s="9">
        <v>33</v>
      </c>
      <c r="T31" s="9"/>
      <c r="U31" s="9" t="s">
        <v>0</v>
      </c>
      <c r="V31" s="9">
        <v>4068</v>
      </c>
      <c r="W31" s="9">
        <v>7753</v>
      </c>
      <c r="X31" s="17">
        <v>25277</v>
      </c>
      <c r="Y31" s="19"/>
    </row>
    <row r="32" spans="1:25" ht="15" thickBot="1" x14ac:dyDescent="0.35">
      <c r="A32" s="85" t="s">
        <v>73</v>
      </c>
      <c r="B32" s="10"/>
      <c r="C32" s="11">
        <v>1432</v>
      </c>
      <c r="D32" s="11">
        <v>588</v>
      </c>
      <c r="E32" s="11">
        <v>44</v>
      </c>
      <c r="F32" s="11">
        <v>21</v>
      </c>
      <c r="G32" s="11">
        <v>1</v>
      </c>
      <c r="H32" s="11">
        <v>102</v>
      </c>
      <c r="I32" s="11">
        <v>1</v>
      </c>
      <c r="J32" s="11">
        <v>141</v>
      </c>
      <c r="K32" s="11">
        <v>5</v>
      </c>
      <c r="L32" s="11">
        <v>109</v>
      </c>
      <c r="M32" s="11">
        <v>290</v>
      </c>
      <c r="N32" s="11">
        <v>2</v>
      </c>
      <c r="O32" s="11">
        <v>845</v>
      </c>
      <c r="P32" s="11"/>
      <c r="Q32" s="11"/>
      <c r="R32" s="11">
        <v>3</v>
      </c>
      <c r="S32" s="11">
        <v>33</v>
      </c>
      <c r="T32" s="11"/>
      <c r="U32" s="11" t="s">
        <v>0</v>
      </c>
      <c r="V32" s="11">
        <v>1946</v>
      </c>
      <c r="W32" s="11">
        <v>2865</v>
      </c>
      <c r="X32" s="17">
        <v>8428</v>
      </c>
      <c r="Y32" s="19"/>
    </row>
    <row r="33" spans="1:25" ht="15" thickBot="1" x14ac:dyDescent="0.35">
      <c r="A33" s="86" t="s">
        <v>74</v>
      </c>
      <c r="B33" s="12"/>
      <c r="C33" s="12">
        <v>15</v>
      </c>
      <c r="D33" s="12"/>
      <c r="E33" s="12"/>
      <c r="F33" s="12"/>
      <c r="G33" s="12"/>
      <c r="H33" s="12"/>
      <c r="I33" s="12"/>
      <c r="J33" s="12"/>
      <c r="K33" s="12"/>
      <c r="L33" s="12">
        <v>26</v>
      </c>
      <c r="M33" s="12"/>
      <c r="N33" s="12"/>
      <c r="O33" s="12"/>
      <c r="P33" s="12"/>
      <c r="Q33" s="12"/>
      <c r="R33" s="12"/>
      <c r="S33" s="12"/>
      <c r="T33" s="12"/>
      <c r="U33" s="12" t="s">
        <v>0</v>
      </c>
      <c r="V33" s="12">
        <v>68</v>
      </c>
      <c r="W33" s="12">
        <v>58</v>
      </c>
      <c r="X33" s="17">
        <v>167</v>
      </c>
      <c r="Y33" s="19"/>
    </row>
    <row r="34" spans="1:25" ht="15" thickBot="1" x14ac:dyDescent="0.35">
      <c r="A34" s="86" t="s">
        <v>75</v>
      </c>
      <c r="B34" s="12"/>
      <c r="C34" s="13">
        <v>1407</v>
      </c>
      <c r="D34" s="13">
        <v>588</v>
      </c>
      <c r="E34" s="13">
        <v>39</v>
      </c>
      <c r="F34" s="13">
        <v>9</v>
      </c>
      <c r="G34" s="13">
        <v>1</v>
      </c>
      <c r="H34" s="13">
        <v>101</v>
      </c>
      <c r="I34" s="13">
        <v>1</v>
      </c>
      <c r="J34" s="13">
        <v>141</v>
      </c>
      <c r="K34" s="13">
        <v>2</v>
      </c>
      <c r="L34" s="13">
        <v>64</v>
      </c>
      <c r="M34" s="13">
        <v>290</v>
      </c>
      <c r="N34" s="13">
        <v>2</v>
      </c>
      <c r="O34" s="13">
        <v>845</v>
      </c>
      <c r="P34" s="13"/>
      <c r="Q34" s="13"/>
      <c r="R34" s="13">
        <v>3</v>
      </c>
      <c r="S34" s="13">
        <v>33</v>
      </c>
      <c r="T34" s="13"/>
      <c r="U34" s="13" t="s">
        <v>0</v>
      </c>
      <c r="V34" s="13">
        <v>1759</v>
      </c>
      <c r="W34" s="13">
        <v>2732</v>
      </c>
      <c r="X34" s="17">
        <v>8017</v>
      </c>
      <c r="Y34" s="19"/>
    </row>
    <row r="35" spans="1:25" ht="42.6" thickBot="1" x14ac:dyDescent="0.35">
      <c r="A35" s="87" t="s">
        <v>76</v>
      </c>
      <c r="B35" s="12"/>
      <c r="C35" s="12">
        <v>137</v>
      </c>
      <c r="D35" s="12"/>
      <c r="E35" s="12"/>
      <c r="F35" s="12">
        <v>2</v>
      </c>
      <c r="G35" s="12"/>
      <c r="H35" s="12">
        <v>2</v>
      </c>
      <c r="I35" s="12"/>
      <c r="J35" s="12"/>
      <c r="K35" s="12">
        <v>1</v>
      </c>
      <c r="L35" s="12">
        <v>12</v>
      </c>
      <c r="M35" s="12">
        <v>3</v>
      </c>
      <c r="N35" s="12"/>
      <c r="O35" s="12"/>
      <c r="P35" s="12"/>
      <c r="Q35" s="12"/>
      <c r="R35" s="12">
        <v>1</v>
      </c>
      <c r="S35" s="12"/>
      <c r="T35" s="12"/>
      <c r="U35" s="12" t="s">
        <v>0</v>
      </c>
      <c r="V35" s="12">
        <v>214</v>
      </c>
      <c r="W35" s="12">
        <v>609</v>
      </c>
      <c r="X35" s="17">
        <v>981</v>
      </c>
      <c r="Y35" s="19"/>
    </row>
    <row r="36" spans="1:25" ht="42.6" thickBot="1" x14ac:dyDescent="0.35">
      <c r="A36" s="87" t="s">
        <v>77</v>
      </c>
      <c r="B36" s="12"/>
      <c r="C36" s="12">
        <v>8</v>
      </c>
      <c r="D36" s="12"/>
      <c r="E36" s="12"/>
      <c r="F36" s="12"/>
      <c r="G36" s="12"/>
      <c r="H36" s="12"/>
      <c r="I36" s="12"/>
      <c r="J36" s="12"/>
      <c r="K36" s="12"/>
      <c r="L36" s="12">
        <v>7</v>
      </c>
      <c r="M36" s="12"/>
      <c r="N36" s="12"/>
      <c r="O36" s="12"/>
      <c r="P36" s="12"/>
      <c r="Q36" s="12"/>
      <c r="R36" s="12"/>
      <c r="S36" s="12"/>
      <c r="T36" s="12"/>
      <c r="U36" s="12" t="s">
        <v>0</v>
      </c>
      <c r="V36" s="12">
        <v>42</v>
      </c>
      <c r="W36" s="12">
        <v>69</v>
      </c>
      <c r="X36" s="17">
        <v>126</v>
      </c>
      <c r="Y36" s="19"/>
    </row>
    <row r="37" spans="1:25" ht="42.6" thickBot="1" x14ac:dyDescent="0.35">
      <c r="A37" s="87" t="s">
        <v>78</v>
      </c>
      <c r="B37" s="12"/>
      <c r="C37" s="12">
        <v>38</v>
      </c>
      <c r="D37" s="12"/>
      <c r="E37" s="12"/>
      <c r="F37" s="12">
        <v>1</v>
      </c>
      <c r="G37" s="12"/>
      <c r="H37" s="12">
        <v>86</v>
      </c>
      <c r="I37" s="12"/>
      <c r="J37" s="12"/>
      <c r="K37" s="12"/>
      <c r="L37" s="12">
        <v>13</v>
      </c>
      <c r="M37" s="12"/>
      <c r="N37" s="12"/>
      <c r="O37" s="12"/>
      <c r="P37" s="12"/>
      <c r="Q37" s="12"/>
      <c r="R37" s="12"/>
      <c r="S37" s="12"/>
      <c r="T37" s="12"/>
      <c r="U37" s="12" t="s">
        <v>0</v>
      </c>
      <c r="V37" s="12">
        <v>152</v>
      </c>
      <c r="W37" s="12">
        <v>408</v>
      </c>
      <c r="X37" s="17">
        <v>698</v>
      </c>
      <c r="Y37" s="19"/>
    </row>
    <row r="38" spans="1:25" ht="28.8" thickBot="1" x14ac:dyDescent="0.35">
      <c r="A38" s="87" t="s">
        <v>79</v>
      </c>
      <c r="B38" s="12"/>
      <c r="C38" s="12">
        <v>229</v>
      </c>
      <c r="D38" s="12"/>
      <c r="E38" s="12">
        <v>12</v>
      </c>
      <c r="F38" s="12"/>
      <c r="G38" s="12"/>
      <c r="H38" s="12"/>
      <c r="I38" s="12"/>
      <c r="J38" s="12"/>
      <c r="K38" s="12"/>
      <c r="L38" s="12">
        <v>4</v>
      </c>
      <c r="M38" s="12">
        <v>286</v>
      </c>
      <c r="N38" s="12"/>
      <c r="O38" s="12">
        <v>845</v>
      </c>
      <c r="P38" s="12"/>
      <c r="Q38" s="12"/>
      <c r="R38" s="12"/>
      <c r="S38" s="12"/>
      <c r="T38" s="12"/>
      <c r="U38" s="12" t="s">
        <v>0</v>
      </c>
      <c r="V38" s="12">
        <v>232</v>
      </c>
      <c r="W38" s="12">
        <v>666</v>
      </c>
      <c r="X38" s="17">
        <v>2274</v>
      </c>
      <c r="Y38" s="19"/>
    </row>
    <row r="39" spans="1:25" ht="28.8" thickBot="1" x14ac:dyDescent="0.35">
      <c r="A39" s="87" t="s">
        <v>80</v>
      </c>
      <c r="B39" s="12"/>
      <c r="C39" s="12">
        <v>244</v>
      </c>
      <c r="D39" s="12"/>
      <c r="E39" s="12"/>
      <c r="F39" s="12"/>
      <c r="G39" s="12">
        <v>1</v>
      </c>
      <c r="H39" s="12"/>
      <c r="I39" s="12"/>
      <c r="J39" s="12"/>
      <c r="K39" s="12"/>
      <c r="L39" s="12">
        <v>5</v>
      </c>
      <c r="M39" s="12">
        <v>1</v>
      </c>
      <c r="N39" s="12"/>
      <c r="O39" s="12"/>
      <c r="P39" s="12"/>
      <c r="Q39" s="12"/>
      <c r="R39" s="12">
        <v>1</v>
      </c>
      <c r="S39" s="12"/>
      <c r="T39" s="12"/>
      <c r="U39" s="12" t="s">
        <v>0</v>
      </c>
      <c r="V39" s="12">
        <v>422</v>
      </c>
      <c r="W39" s="12">
        <v>604</v>
      </c>
      <c r="X39" s="17">
        <v>1278</v>
      </c>
      <c r="Y39" s="19"/>
    </row>
    <row r="40" spans="1:25" ht="42.6" thickBot="1" x14ac:dyDescent="0.35">
      <c r="A40" s="87" t="s">
        <v>81</v>
      </c>
      <c r="B40" s="12"/>
      <c r="C40" s="12">
        <v>457</v>
      </c>
      <c r="D40" s="12">
        <v>588</v>
      </c>
      <c r="E40" s="12">
        <v>27</v>
      </c>
      <c r="F40" s="12">
        <v>2</v>
      </c>
      <c r="G40" s="12"/>
      <c r="H40" s="12">
        <v>1</v>
      </c>
      <c r="I40" s="12">
        <v>1</v>
      </c>
      <c r="J40" s="12">
        <v>141</v>
      </c>
      <c r="K40" s="12"/>
      <c r="L40" s="12">
        <v>6</v>
      </c>
      <c r="M40" s="12"/>
      <c r="N40" s="12">
        <v>1</v>
      </c>
      <c r="O40" s="12"/>
      <c r="P40" s="12"/>
      <c r="Q40" s="12"/>
      <c r="R40" s="12"/>
      <c r="S40" s="12">
        <v>14</v>
      </c>
      <c r="T40" s="12"/>
      <c r="U40" s="12" t="s">
        <v>0</v>
      </c>
      <c r="V40" s="12">
        <v>203</v>
      </c>
      <c r="W40" s="12">
        <v>145</v>
      </c>
      <c r="X40" s="17">
        <v>1586</v>
      </c>
      <c r="Y40" s="19"/>
    </row>
    <row r="41" spans="1:25" ht="56.4" thickBot="1" x14ac:dyDescent="0.35">
      <c r="A41" s="87" t="s">
        <v>82</v>
      </c>
      <c r="B41" s="12"/>
      <c r="C41" s="12">
        <v>204</v>
      </c>
      <c r="D41" s="12"/>
      <c r="E41" s="12"/>
      <c r="F41" s="12"/>
      <c r="G41" s="12"/>
      <c r="H41" s="12">
        <v>1</v>
      </c>
      <c r="I41" s="12"/>
      <c r="J41" s="12"/>
      <c r="K41" s="12"/>
      <c r="L41" s="12">
        <v>4</v>
      </c>
      <c r="M41" s="12"/>
      <c r="N41" s="12"/>
      <c r="O41" s="12"/>
      <c r="P41" s="12"/>
      <c r="Q41" s="12"/>
      <c r="R41" s="12">
        <v>1</v>
      </c>
      <c r="S41" s="12">
        <v>3</v>
      </c>
      <c r="T41" s="12"/>
      <c r="U41" s="12" t="s">
        <v>0</v>
      </c>
      <c r="V41" s="12">
        <v>269</v>
      </c>
      <c r="W41" s="12">
        <v>32</v>
      </c>
      <c r="X41" s="17">
        <v>514</v>
      </c>
      <c r="Y41" s="19"/>
    </row>
    <row r="42" spans="1:25" ht="42.6" thickBot="1" x14ac:dyDescent="0.35">
      <c r="A42" s="87" t="s">
        <v>83</v>
      </c>
      <c r="B42" s="12"/>
      <c r="C42" s="12">
        <v>56</v>
      </c>
      <c r="D42" s="12"/>
      <c r="E42" s="12"/>
      <c r="F42" s="12">
        <v>1</v>
      </c>
      <c r="G42" s="12"/>
      <c r="H42" s="12">
        <v>1</v>
      </c>
      <c r="I42" s="12"/>
      <c r="J42" s="12"/>
      <c r="K42" s="12"/>
      <c r="L42" s="12">
        <v>6</v>
      </c>
      <c r="M42" s="12"/>
      <c r="N42" s="12"/>
      <c r="O42" s="12"/>
      <c r="P42" s="12"/>
      <c r="Q42" s="12"/>
      <c r="R42" s="12"/>
      <c r="S42" s="12">
        <v>12</v>
      </c>
      <c r="T42" s="12"/>
      <c r="U42" s="12" t="s">
        <v>0</v>
      </c>
      <c r="V42" s="12">
        <v>98</v>
      </c>
      <c r="W42" s="12">
        <v>70</v>
      </c>
      <c r="X42" s="17">
        <v>244</v>
      </c>
      <c r="Y42" s="19"/>
    </row>
    <row r="43" spans="1:25" ht="28.8" thickBot="1" x14ac:dyDescent="0.35">
      <c r="A43" s="87" t="s">
        <v>84</v>
      </c>
      <c r="B43" s="12"/>
      <c r="C43" s="12">
        <v>24</v>
      </c>
      <c r="D43" s="12"/>
      <c r="E43" s="12"/>
      <c r="F43" s="12">
        <v>1</v>
      </c>
      <c r="G43" s="12"/>
      <c r="H43" s="12"/>
      <c r="I43" s="12"/>
      <c r="J43" s="12"/>
      <c r="K43" s="12">
        <v>1</v>
      </c>
      <c r="L43" s="12">
        <v>3</v>
      </c>
      <c r="M43" s="12"/>
      <c r="N43" s="12"/>
      <c r="O43" s="12"/>
      <c r="P43" s="12"/>
      <c r="Q43" s="12"/>
      <c r="R43" s="12"/>
      <c r="S43" s="12">
        <v>4</v>
      </c>
      <c r="T43" s="12"/>
      <c r="U43" s="12" t="s">
        <v>0</v>
      </c>
      <c r="V43" s="12">
        <v>50</v>
      </c>
      <c r="W43" s="12">
        <v>46</v>
      </c>
      <c r="X43" s="17">
        <v>129</v>
      </c>
      <c r="Y43" s="19"/>
    </row>
    <row r="44" spans="1:25" ht="28.8" thickBot="1" x14ac:dyDescent="0.35">
      <c r="A44" s="87" t="s">
        <v>85</v>
      </c>
      <c r="B44" s="12"/>
      <c r="C44" s="12">
        <v>10</v>
      </c>
      <c r="D44" s="12"/>
      <c r="E44" s="12"/>
      <c r="F44" s="12">
        <v>2</v>
      </c>
      <c r="G44" s="12"/>
      <c r="H44" s="12">
        <v>10</v>
      </c>
      <c r="I44" s="12"/>
      <c r="J44" s="12"/>
      <c r="K44" s="12"/>
      <c r="L44" s="12">
        <v>4</v>
      </c>
      <c r="M44" s="12"/>
      <c r="N44" s="12">
        <v>1</v>
      </c>
      <c r="O44" s="12"/>
      <c r="P44" s="12"/>
      <c r="Q44" s="12"/>
      <c r="R44" s="12"/>
      <c r="S44" s="12"/>
      <c r="T44" s="12"/>
      <c r="U44" s="12" t="s">
        <v>0</v>
      </c>
      <c r="V44" s="12">
        <v>77</v>
      </c>
      <c r="W44" s="12">
        <v>83</v>
      </c>
      <c r="X44" s="17">
        <v>187</v>
      </c>
      <c r="Y44" s="19"/>
    </row>
    <row r="45" spans="1:25" ht="28.8" thickBot="1" x14ac:dyDescent="0.35">
      <c r="A45" s="86" t="s">
        <v>86</v>
      </c>
      <c r="B45" s="12"/>
      <c r="C45" s="12">
        <v>10</v>
      </c>
      <c r="D45" s="12"/>
      <c r="E45" s="12">
        <v>5</v>
      </c>
      <c r="F45" s="12">
        <v>12</v>
      </c>
      <c r="G45" s="12"/>
      <c r="H45" s="12">
        <v>1</v>
      </c>
      <c r="I45" s="12"/>
      <c r="J45" s="12"/>
      <c r="K45" s="12">
        <v>3</v>
      </c>
      <c r="L45" s="12">
        <v>19</v>
      </c>
      <c r="M45" s="12"/>
      <c r="N45" s="12"/>
      <c r="O45" s="12"/>
      <c r="P45" s="12"/>
      <c r="Q45" s="12"/>
      <c r="R45" s="12"/>
      <c r="S45" s="12"/>
      <c r="T45" s="12"/>
      <c r="U45" s="12" t="s">
        <v>0</v>
      </c>
      <c r="V45" s="12">
        <v>119</v>
      </c>
      <c r="W45" s="12">
        <v>75</v>
      </c>
      <c r="X45" s="17">
        <v>244</v>
      </c>
      <c r="Y45" s="19"/>
    </row>
    <row r="46" spans="1:25" ht="15" thickBot="1" x14ac:dyDescent="0.35">
      <c r="A46" s="88" t="s">
        <v>87</v>
      </c>
      <c r="B46" s="10"/>
      <c r="C46" s="10">
        <v>23</v>
      </c>
      <c r="D46" s="10"/>
      <c r="E46" s="10"/>
      <c r="F46" s="10">
        <v>10</v>
      </c>
      <c r="G46" s="10"/>
      <c r="H46" s="10">
        <v>2</v>
      </c>
      <c r="I46" s="10"/>
      <c r="J46" s="10">
        <v>1</v>
      </c>
      <c r="K46" s="10">
        <v>5</v>
      </c>
      <c r="L46" s="10">
        <v>94</v>
      </c>
      <c r="M46" s="10">
        <v>12</v>
      </c>
      <c r="N46" s="10">
        <v>2</v>
      </c>
      <c r="O46" s="10"/>
      <c r="P46" s="10"/>
      <c r="Q46" s="10"/>
      <c r="R46" s="10">
        <v>12</v>
      </c>
      <c r="S46" s="10"/>
      <c r="T46" s="10"/>
      <c r="U46" s="10" t="s">
        <v>0</v>
      </c>
      <c r="V46" s="10">
        <v>36</v>
      </c>
      <c r="W46" s="10">
        <v>39</v>
      </c>
      <c r="X46" s="17">
        <v>236</v>
      </c>
      <c r="Y46" s="19"/>
    </row>
    <row r="47" spans="1:25" ht="15" thickBot="1" x14ac:dyDescent="0.35">
      <c r="A47" s="85" t="s">
        <v>88</v>
      </c>
      <c r="B47" s="10"/>
      <c r="C47" s="10">
        <v>173</v>
      </c>
      <c r="D47" s="10"/>
      <c r="E47" s="10"/>
      <c r="F47" s="10">
        <v>61</v>
      </c>
      <c r="G47" s="10"/>
      <c r="H47" s="10">
        <v>21</v>
      </c>
      <c r="I47" s="10"/>
      <c r="J47" s="10">
        <v>2</v>
      </c>
      <c r="K47" s="10">
        <v>9</v>
      </c>
      <c r="L47" s="10">
        <v>916</v>
      </c>
      <c r="M47" s="10"/>
      <c r="N47" s="10"/>
      <c r="O47" s="10"/>
      <c r="P47" s="10"/>
      <c r="Q47" s="10">
        <v>2</v>
      </c>
      <c r="R47" s="10">
        <v>12</v>
      </c>
      <c r="S47" s="10"/>
      <c r="T47" s="10"/>
      <c r="U47" s="10" t="s">
        <v>0</v>
      </c>
      <c r="V47" s="10">
        <v>196</v>
      </c>
      <c r="W47" s="10">
        <v>232</v>
      </c>
      <c r="X47" s="17">
        <v>1624</v>
      </c>
      <c r="Y47" s="19"/>
    </row>
    <row r="48" spans="1:25" ht="15" thickBot="1" x14ac:dyDescent="0.35">
      <c r="A48" s="89" t="s">
        <v>44</v>
      </c>
      <c r="B48" s="10"/>
      <c r="C48" s="10">
        <v>443</v>
      </c>
      <c r="D48" s="11">
        <v>4</v>
      </c>
      <c r="E48" s="11"/>
      <c r="F48" s="11"/>
      <c r="G48" s="11"/>
      <c r="H48" s="11"/>
      <c r="I48" s="11"/>
      <c r="J48" s="11">
        <v>1</v>
      </c>
      <c r="K48" s="11">
        <v>1609</v>
      </c>
      <c r="L48" s="11">
        <v>2896</v>
      </c>
      <c r="M48" s="11"/>
      <c r="N48" s="11">
        <v>137</v>
      </c>
      <c r="O48" s="11"/>
      <c r="P48" s="11">
        <v>178</v>
      </c>
      <c r="Q48" s="11"/>
      <c r="R48" s="11"/>
      <c r="S48" s="11"/>
      <c r="T48" s="11"/>
      <c r="U48" s="11" t="s">
        <v>0</v>
      </c>
      <c r="V48" s="11">
        <v>143</v>
      </c>
      <c r="W48" s="11" t="s">
        <v>0</v>
      </c>
      <c r="X48" s="17">
        <v>5411</v>
      </c>
      <c r="Y48" s="19"/>
    </row>
    <row r="49" spans="1:26" ht="15" thickBot="1" x14ac:dyDescent="0.35">
      <c r="A49" s="90" t="s">
        <v>89</v>
      </c>
      <c r="B49" s="12"/>
      <c r="C49" s="12">
        <v>7</v>
      </c>
      <c r="D49" s="12"/>
      <c r="E49" s="12"/>
      <c r="F49" s="12"/>
      <c r="G49" s="12"/>
      <c r="H49" s="12"/>
      <c r="I49" s="12"/>
      <c r="J49" s="12"/>
      <c r="K49" s="12">
        <v>1609</v>
      </c>
      <c r="L49" s="12">
        <v>2682</v>
      </c>
      <c r="M49" s="12"/>
      <c r="N49" s="12">
        <v>137</v>
      </c>
      <c r="O49" s="12"/>
      <c r="P49" s="12"/>
      <c r="Q49" s="12"/>
      <c r="R49" s="12"/>
      <c r="S49" s="12"/>
      <c r="T49" s="12"/>
      <c r="U49" s="12" t="s">
        <v>0</v>
      </c>
      <c r="V49" s="12"/>
      <c r="W49" s="12" t="s">
        <v>0</v>
      </c>
      <c r="X49" s="17">
        <v>4435</v>
      </c>
      <c r="Y49" s="19"/>
    </row>
    <row r="50" spans="1:26" ht="15" thickBot="1" x14ac:dyDescent="0.35">
      <c r="A50" s="91" t="s">
        <v>90</v>
      </c>
      <c r="B50" s="12"/>
      <c r="C50" s="12"/>
      <c r="D50" s="12"/>
      <c r="E50" s="12"/>
      <c r="F50" s="12"/>
      <c r="G50" s="12"/>
      <c r="H50" s="12"/>
      <c r="I50" s="12"/>
      <c r="J50" s="12"/>
      <c r="K50" s="12">
        <v>1191</v>
      </c>
      <c r="L50" s="12">
        <v>828</v>
      </c>
      <c r="M50" s="12"/>
      <c r="N50" s="12">
        <v>102</v>
      </c>
      <c r="O50" s="12"/>
      <c r="P50" s="12"/>
      <c r="Q50" s="12"/>
      <c r="R50" s="12"/>
      <c r="S50" s="12"/>
      <c r="T50" s="12"/>
      <c r="U50" s="12" t="s">
        <v>0</v>
      </c>
      <c r="V50" s="12"/>
      <c r="W50" s="12" t="s">
        <v>0</v>
      </c>
      <c r="X50" s="17">
        <v>2121</v>
      </c>
      <c r="Y50" s="19"/>
    </row>
    <row r="51" spans="1:26" ht="15" thickBot="1" x14ac:dyDescent="0.35">
      <c r="A51" s="90" t="s">
        <v>91</v>
      </c>
      <c r="B51" s="12"/>
      <c r="C51" s="12"/>
      <c r="D51" s="12">
        <v>4</v>
      </c>
      <c r="E51" s="12"/>
      <c r="F51" s="12"/>
      <c r="G51" s="12"/>
      <c r="H51" s="12"/>
      <c r="I51" s="12"/>
      <c r="J51" s="12">
        <v>1</v>
      </c>
      <c r="K51" s="12"/>
      <c r="L51" s="12">
        <v>213</v>
      </c>
      <c r="M51" s="12"/>
      <c r="N51" s="12"/>
      <c r="O51" s="12"/>
      <c r="P51" s="12"/>
      <c r="Q51" s="12"/>
      <c r="R51" s="12"/>
      <c r="S51" s="12"/>
      <c r="T51" s="12"/>
      <c r="U51" s="12" t="s">
        <v>0</v>
      </c>
      <c r="V51" s="12">
        <v>66</v>
      </c>
      <c r="W51" s="12" t="s">
        <v>0</v>
      </c>
      <c r="X51" s="17">
        <v>284</v>
      </c>
      <c r="Y51" s="19"/>
    </row>
    <row r="52" spans="1:26" ht="15" thickBot="1" x14ac:dyDescent="0.35">
      <c r="A52" s="90" t="s">
        <v>92</v>
      </c>
      <c r="B52" s="12"/>
      <c r="C52" s="12">
        <v>436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 t="s">
        <v>0</v>
      </c>
      <c r="V52" s="12">
        <v>48</v>
      </c>
      <c r="W52" s="12" t="s">
        <v>0</v>
      </c>
      <c r="X52" s="17">
        <v>484</v>
      </c>
      <c r="Y52" s="19"/>
    </row>
    <row r="53" spans="1:26" ht="15" thickBot="1" x14ac:dyDescent="0.35">
      <c r="A53" s="90" t="s">
        <v>93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>
        <v>1</v>
      </c>
      <c r="M53" s="12"/>
      <c r="N53" s="12"/>
      <c r="O53" s="12"/>
      <c r="P53" s="12">
        <v>178</v>
      </c>
      <c r="Q53" s="12"/>
      <c r="R53" s="12"/>
      <c r="S53" s="12"/>
      <c r="T53" s="12"/>
      <c r="U53" s="12" t="s">
        <v>0</v>
      </c>
      <c r="V53" s="12">
        <v>29</v>
      </c>
      <c r="W53" s="12" t="s">
        <v>0</v>
      </c>
      <c r="X53" s="17">
        <v>208</v>
      </c>
      <c r="Y53" s="19"/>
    </row>
    <row r="54" spans="1:26" ht="15" thickBot="1" x14ac:dyDescent="0.35">
      <c r="A54" s="89" t="s">
        <v>94</v>
      </c>
      <c r="B54" s="10"/>
      <c r="C54" s="10">
        <v>42</v>
      </c>
      <c r="D54" s="10">
        <v>1</v>
      </c>
      <c r="E54" s="10">
        <v>1</v>
      </c>
      <c r="F54" s="10">
        <v>54</v>
      </c>
      <c r="G54" s="10"/>
      <c r="H54" s="10">
        <v>7</v>
      </c>
      <c r="I54" s="10"/>
      <c r="J54" s="10">
        <v>25</v>
      </c>
      <c r="K54" s="10">
        <v>10</v>
      </c>
      <c r="L54" s="10">
        <v>46</v>
      </c>
      <c r="M54" s="10">
        <v>1</v>
      </c>
      <c r="N54" s="10">
        <v>1</v>
      </c>
      <c r="O54" s="10"/>
      <c r="P54" s="10"/>
      <c r="Q54" s="10"/>
      <c r="R54" s="10">
        <v>4</v>
      </c>
      <c r="S54" s="10"/>
      <c r="T54" s="10"/>
      <c r="U54" s="10" t="s">
        <v>0</v>
      </c>
      <c r="V54" s="10">
        <v>919</v>
      </c>
      <c r="W54" s="10">
        <v>1314</v>
      </c>
      <c r="X54" s="17">
        <v>2425</v>
      </c>
      <c r="Y54" s="19"/>
    </row>
    <row r="55" spans="1:26" ht="15" thickBot="1" x14ac:dyDescent="0.35">
      <c r="A55" s="89" t="s">
        <v>95</v>
      </c>
      <c r="B55" s="10"/>
      <c r="C55" s="10">
        <v>2148</v>
      </c>
      <c r="D55" s="10">
        <v>1</v>
      </c>
      <c r="E55" s="10"/>
      <c r="F55" s="10">
        <v>647</v>
      </c>
      <c r="G55" s="10"/>
      <c r="H55" s="10">
        <v>24</v>
      </c>
      <c r="I55" s="10"/>
      <c r="J55" s="10">
        <v>133</v>
      </c>
      <c r="K55" s="10"/>
      <c r="L55" s="10"/>
      <c r="M55" s="10"/>
      <c r="N55" s="10">
        <v>68</v>
      </c>
      <c r="O55" s="10"/>
      <c r="P55" s="10"/>
      <c r="Q55" s="10"/>
      <c r="R55" s="10">
        <v>1</v>
      </c>
      <c r="S55" s="10"/>
      <c r="T55" s="10"/>
      <c r="U55" s="10" t="s">
        <v>0</v>
      </c>
      <c r="V55" s="10">
        <v>828</v>
      </c>
      <c r="W55" s="10">
        <v>3303</v>
      </c>
      <c r="X55" s="17">
        <v>7153</v>
      </c>
      <c r="Y55" s="19"/>
    </row>
    <row r="56" spans="1:26" ht="15" thickBot="1" x14ac:dyDescent="0.35">
      <c r="A56" s="92" t="s">
        <v>96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18">
        <v>0</v>
      </c>
    </row>
    <row r="58" spans="1:26" x14ac:dyDescent="0.3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</sheetData>
  <customSheetViews>
    <customSheetView guid="{04694D1E-5778-46D8-A05C-569D214E3AF1}" scale="85" fitToPage="1">
      <pane xSplit="1" ySplit="5" topLeftCell="G41" activePane="bottomRight" state="frozen"/>
      <selection pane="bottomRight" activeCell="X3" sqref="X3"/>
      <pageMargins left="0.70866141732283472" right="0.70866141732283472" top="0.74803149606299213" bottom="0.74803149606299213" header="0.31496062992125984" footer="0.31496062992125984"/>
      <pageSetup paperSize="9" scale="46" fitToHeight="3" orientation="landscape" r:id="rId1"/>
    </customSheetView>
  </customSheetViews>
  <mergeCells count="1">
    <mergeCell ref="A3:X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Z58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S23" sqref="S23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1" width="11" customWidth="1"/>
    <col min="22" max="22" width="10.33203125" customWidth="1"/>
    <col min="23" max="23" width="11.33203125" customWidth="1"/>
    <col min="24" max="24" width="11.5546875" customWidth="1"/>
    <col min="25" max="25" width="14.6640625" customWidth="1"/>
  </cols>
  <sheetData>
    <row r="1" spans="1:25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5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5" ht="52.2" customHeight="1" thickBot="1" x14ac:dyDescent="0.35">
      <c r="A3" s="166" t="s">
        <v>120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</row>
    <row r="4" spans="1:25" ht="41.4" x14ac:dyDescent="0.3">
      <c r="A4" s="70" t="s">
        <v>47</v>
      </c>
      <c r="B4" s="93" t="s">
        <v>97</v>
      </c>
      <c r="C4" s="94" t="s">
        <v>98</v>
      </c>
      <c r="D4" s="95" t="s">
        <v>99</v>
      </c>
      <c r="E4" s="94" t="s">
        <v>100</v>
      </c>
      <c r="F4" s="95" t="s">
        <v>101</v>
      </c>
      <c r="G4" s="95" t="s">
        <v>102</v>
      </c>
      <c r="H4" s="94" t="s">
        <v>103</v>
      </c>
      <c r="I4" s="94" t="s">
        <v>104</v>
      </c>
      <c r="J4" s="95" t="s">
        <v>105</v>
      </c>
      <c r="K4" s="95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94" t="s">
        <v>113</v>
      </c>
      <c r="S4" s="94" t="s">
        <v>114</v>
      </c>
      <c r="T4" s="94" t="s">
        <v>115</v>
      </c>
      <c r="U4" s="94" t="s">
        <v>118</v>
      </c>
      <c r="V4" s="95" t="s">
        <v>17</v>
      </c>
      <c r="W4" s="94" t="s">
        <v>32</v>
      </c>
      <c r="X4" s="94" t="s">
        <v>116</v>
      </c>
    </row>
    <row r="5" spans="1:25" ht="15" thickBot="1" x14ac:dyDescent="0.35">
      <c r="A5" s="71">
        <v>2</v>
      </c>
      <c r="B5" s="66">
        <v>3</v>
      </c>
      <c r="C5" s="67">
        <v>4</v>
      </c>
      <c r="D5" s="67">
        <v>5</v>
      </c>
      <c r="E5" s="67">
        <v>6</v>
      </c>
      <c r="F5" s="67">
        <v>7</v>
      </c>
      <c r="G5" s="67">
        <v>8</v>
      </c>
      <c r="H5" s="67">
        <v>9</v>
      </c>
      <c r="I5" s="67">
        <v>10</v>
      </c>
      <c r="J5" s="67">
        <v>11</v>
      </c>
      <c r="K5" s="67">
        <v>12</v>
      </c>
      <c r="L5" s="67">
        <v>13</v>
      </c>
      <c r="M5" s="67">
        <v>15</v>
      </c>
      <c r="N5" s="67">
        <v>16</v>
      </c>
      <c r="O5" s="67">
        <v>17</v>
      </c>
      <c r="P5" s="67">
        <v>18</v>
      </c>
      <c r="Q5" s="67">
        <v>19</v>
      </c>
      <c r="R5" s="67">
        <v>20</v>
      </c>
      <c r="S5" s="67">
        <v>21</v>
      </c>
      <c r="T5" s="67">
        <v>22</v>
      </c>
      <c r="U5" s="67">
        <v>23</v>
      </c>
      <c r="V5" s="67">
        <v>24</v>
      </c>
      <c r="W5" s="67">
        <v>25</v>
      </c>
      <c r="X5" s="67">
        <v>26</v>
      </c>
    </row>
    <row r="6" spans="1:25" ht="15" thickBot="1" x14ac:dyDescent="0.35">
      <c r="A6" s="72" t="s">
        <v>48</v>
      </c>
      <c r="B6" s="62">
        <v>1712</v>
      </c>
      <c r="C6" s="62">
        <v>253</v>
      </c>
      <c r="D6" s="62"/>
      <c r="E6" s="62">
        <v>370</v>
      </c>
      <c r="F6" s="62">
        <v>1203</v>
      </c>
      <c r="G6" s="62">
        <v>52</v>
      </c>
      <c r="H6" s="62">
        <v>695</v>
      </c>
      <c r="I6" s="62">
        <v>9</v>
      </c>
      <c r="J6" s="62" t="s">
        <v>0</v>
      </c>
      <c r="K6" s="62" t="s">
        <v>0</v>
      </c>
      <c r="L6" s="62" t="s">
        <v>0</v>
      </c>
      <c r="M6" s="62" t="s">
        <v>0</v>
      </c>
      <c r="N6" s="62" t="s">
        <v>0</v>
      </c>
      <c r="O6" s="62" t="s">
        <v>0</v>
      </c>
      <c r="P6" s="62" t="s">
        <v>0</v>
      </c>
      <c r="Q6" s="62" t="s">
        <v>0</v>
      </c>
      <c r="R6" s="62" t="s">
        <v>0</v>
      </c>
      <c r="S6" s="62" t="s">
        <v>0</v>
      </c>
      <c r="T6" s="62" t="s">
        <v>0</v>
      </c>
      <c r="U6" s="62">
        <v>78</v>
      </c>
      <c r="V6" s="62">
        <v>65</v>
      </c>
      <c r="W6" s="62">
        <v>1</v>
      </c>
      <c r="X6" s="17">
        <v>4439</v>
      </c>
      <c r="Y6" s="19"/>
    </row>
    <row r="7" spans="1:25" ht="15" thickBot="1" x14ac:dyDescent="0.35">
      <c r="A7" s="73" t="s">
        <v>49</v>
      </c>
      <c r="B7" s="62">
        <v>15988</v>
      </c>
      <c r="C7" s="62">
        <v>15107</v>
      </c>
      <c r="D7" s="62">
        <v>1365</v>
      </c>
      <c r="E7" s="62"/>
      <c r="F7" s="62"/>
      <c r="G7" s="62"/>
      <c r="H7" s="62"/>
      <c r="I7" s="62"/>
      <c r="J7" s="62"/>
      <c r="K7" s="62">
        <v>2</v>
      </c>
      <c r="L7" s="62">
        <v>7</v>
      </c>
      <c r="M7" s="62"/>
      <c r="N7" s="62">
        <v>20</v>
      </c>
      <c r="O7" s="62" t="s">
        <v>0</v>
      </c>
      <c r="P7" s="62">
        <v>20</v>
      </c>
      <c r="Q7" s="62"/>
      <c r="R7" s="62"/>
      <c r="S7" s="62">
        <v>25</v>
      </c>
      <c r="T7" s="62"/>
      <c r="U7" s="62" t="s">
        <v>0</v>
      </c>
      <c r="V7" s="62">
        <v>13</v>
      </c>
      <c r="W7" s="62" t="s">
        <v>0</v>
      </c>
      <c r="X7" s="17">
        <v>32547</v>
      </c>
      <c r="Y7" s="19"/>
    </row>
    <row r="8" spans="1:25" ht="15" thickBot="1" x14ac:dyDescent="0.35">
      <c r="A8" s="73" t="s">
        <v>50</v>
      </c>
      <c r="B8" s="62">
        <v>1218</v>
      </c>
      <c r="C8" s="62">
        <v>0</v>
      </c>
      <c r="D8" s="62">
        <v>952</v>
      </c>
      <c r="E8" s="62"/>
      <c r="F8" s="62"/>
      <c r="G8" s="62"/>
      <c r="H8" s="62">
        <v>223</v>
      </c>
      <c r="I8" s="62"/>
      <c r="J8" s="62">
        <v>22</v>
      </c>
      <c r="K8" s="62">
        <v>1893</v>
      </c>
      <c r="L8" s="62">
        <v>3056</v>
      </c>
      <c r="M8" s="62">
        <v>2341</v>
      </c>
      <c r="N8" s="62">
        <v>309</v>
      </c>
      <c r="O8" s="62" t="s">
        <v>0</v>
      </c>
      <c r="P8" s="62">
        <v>127</v>
      </c>
      <c r="Q8" s="62"/>
      <c r="R8" s="62"/>
      <c r="S8" s="62"/>
      <c r="T8" s="62">
        <v>610</v>
      </c>
      <c r="U8" s="62" t="s">
        <v>0</v>
      </c>
      <c r="V8" s="62">
        <v>56</v>
      </c>
      <c r="W8" s="62" t="s">
        <v>0</v>
      </c>
      <c r="X8" s="17">
        <v>10807</v>
      </c>
      <c r="Y8" s="19"/>
    </row>
    <row r="9" spans="1:25" ht="15" thickBot="1" x14ac:dyDescent="0.35">
      <c r="A9" s="73" t="s">
        <v>51</v>
      </c>
      <c r="B9" s="62">
        <v>-156</v>
      </c>
      <c r="C9" s="62">
        <v>-18</v>
      </c>
      <c r="D9" s="62">
        <v>36</v>
      </c>
      <c r="E9" s="62">
        <v>18</v>
      </c>
      <c r="F9" s="62"/>
      <c r="G9" s="62"/>
      <c r="H9" s="62"/>
      <c r="I9" s="62"/>
      <c r="J9" s="62">
        <v>15</v>
      </c>
      <c r="K9" s="62">
        <v>-102</v>
      </c>
      <c r="L9" s="62">
        <v>-20</v>
      </c>
      <c r="M9" s="62">
        <v>-34</v>
      </c>
      <c r="N9" s="62">
        <v>-1</v>
      </c>
      <c r="O9" s="62" t="s">
        <v>0</v>
      </c>
      <c r="P9" s="62">
        <v>-1</v>
      </c>
      <c r="Q9" s="62">
        <v>-8</v>
      </c>
      <c r="R9" s="62">
        <v>-3</v>
      </c>
      <c r="S9" s="62">
        <v>1</v>
      </c>
      <c r="T9" s="62">
        <v>34</v>
      </c>
      <c r="U9" s="62" t="s">
        <v>0</v>
      </c>
      <c r="V9" s="62" t="s">
        <v>0</v>
      </c>
      <c r="W9" s="62" t="s">
        <v>0</v>
      </c>
      <c r="X9" s="17">
        <v>-237</v>
      </c>
      <c r="Y9" s="19"/>
    </row>
    <row r="10" spans="1:25" ht="28.8" thickBot="1" x14ac:dyDescent="0.35">
      <c r="A10" s="74" t="s">
        <v>52</v>
      </c>
      <c r="B10" s="15">
        <v>16325</v>
      </c>
      <c r="C10" s="16">
        <v>15342</v>
      </c>
      <c r="D10" s="16">
        <v>449</v>
      </c>
      <c r="E10" s="16">
        <v>388</v>
      </c>
      <c r="F10" s="16">
        <v>1203</v>
      </c>
      <c r="G10" s="16">
        <v>52</v>
      </c>
      <c r="H10" s="16">
        <v>472</v>
      </c>
      <c r="I10" s="16">
        <v>9</v>
      </c>
      <c r="J10" s="16">
        <v>-7</v>
      </c>
      <c r="K10" s="16">
        <v>-1992</v>
      </c>
      <c r="L10" s="16">
        <v>-3069</v>
      </c>
      <c r="M10" s="16">
        <v>-2374</v>
      </c>
      <c r="N10" s="16">
        <v>-291</v>
      </c>
      <c r="O10" s="16" t="s">
        <v>0</v>
      </c>
      <c r="P10" s="16">
        <v>-107</v>
      </c>
      <c r="Q10" s="16">
        <v>-8</v>
      </c>
      <c r="R10" s="16">
        <v>-3</v>
      </c>
      <c r="S10" s="16">
        <v>27</v>
      </c>
      <c r="T10" s="16">
        <v>-577</v>
      </c>
      <c r="U10" s="16">
        <v>78</v>
      </c>
      <c r="V10" s="16">
        <v>22</v>
      </c>
      <c r="W10" s="16">
        <v>1</v>
      </c>
      <c r="X10" s="17">
        <v>25941</v>
      </c>
      <c r="Y10" s="19"/>
    </row>
    <row r="11" spans="1:25" ht="15" thickBot="1" x14ac:dyDescent="0.35">
      <c r="A11" s="75" t="s">
        <v>53</v>
      </c>
      <c r="B11" s="3">
        <v>-16109</v>
      </c>
      <c r="C11" s="4">
        <v>-11046</v>
      </c>
      <c r="D11" s="4">
        <v>-1</v>
      </c>
      <c r="E11" s="4">
        <v>-340</v>
      </c>
      <c r="F11" s="4">
        <v>-645</v>
      </c>
      <c r="G11" s="4">
        <v>-51</v>
      </c>
      <c r="H11" s="4">
        <v>-363</v>
      </c>
      <c r="I11" s="4">
        <v>-8</v>
      </c>
      <c r="J11" s="4">
        <v>219</v>
      </c>
      <c r="K11" s="4">
        <v>3139</v>
      </c>
      <c r="L11" s="4">
        <v>5912</v>
      </c>
      <c r="M11" s="4">
        <v>2589</v>
      </c>
      <c r="N11" s="4">
        <v>439</v>
      </c>
      <c r="O11" s="4">
        <v>495</v>
      </c>
      <c r="P11" s="4">
        <v>232</v>
      </c>
      <c r="Q11" s="4">
        <v>11</v>
      </c>
      <c r="R11" s="4">
        <v>30</v>
      </c>
      <c r="S11" s="4"/>
      <c r="T11" s="4">
        <v>2797</v>
      </c>
      <c r="U11" s="4">
        <v>-78</v>
      </c>
      <c r="V11" s="4">
        <v>3061</v>
      </c>
      <c r="W11" s="4">
        <v>5831</v>
      </c>
      <c r="X11" s="17">
        <v>-3888</v>
      </c>
      <c r="Y11" s="19"/>
    </row>
    <row r="12" spans="1:25" ht="15" thickBot="1" x14ac:dyDescent="0.35">
      <c r="A12" s="76" t="s">
        <v>54</v>
      </c>
      <c r="B12" s="5">
        <v>-1</v>
      </c>
      <c r="C12" s="6">
        <v>-10936</v>
      </c>
      <c r="D12" s="6">
        <v>-1</v>
      </c>
      <c r="E12" s="6">
        <v>-71</v>
      </c>
      <c r="F12" s="6">
        <v>-224</v>
      </c>
      <c r="G12" s="6">
        <v>-51</v>
      </c>
      <c r="H12" s="6">
        <v>-784</v>
      </c>
      <c r="I12" s="6">
        <v>-8</v>
      </c>
      <c r="J12" s="6">
        <v>-24</v>
      </c>
      <c r="K12" s="6"/>
      <c r="L12" s="6">
        <v>-1</v>
      </c>
      <c r="M12" s="6">
        <v>-489</v>
      </c>
      <c r="N12" s="6"/>
      <c r="O12" s="6">
        <v>-81</v>
      </c>
      <c r="P12" s="6"/>
      <c r="Q12" s="6"/>
      <c r="R12" s="6">
        <v>-4</v>
      </c>
      <c r="S12" s="6"/>
      <c r="T12" s="6">
        <v>-1</v>
      </c>
      <c r="U12" s="6">
        <v>-78</v>
      </c>
      <c r="V12" s="6">
        <v>3254</v>
      </c>
      <c r="W12" s="6">
        <v>5831</v>
      </c>
      <c r="X12" s="17">
        <v>-3669</v>
      </c>
      <c r="Y12" s="19"/>
    </row>
    <row r="13" spans="1:25" ht="28.2" thickBot="1" x14ac:dyDescent="0.35">
      <c r="A13" s="77" t="s">
        <v>55</v>
      </c>
      <c r="B13" s="63"/>
      <c r="C13" s="14">
        <v>-2761</v>
      </c>
      <c r="D13" s="14"/>
      <c r="E13" s="14"/>
      <c r="F13" s="14"/>
      <c r="G13" s="14"/>
      <c r="H13" s="14"/>
      <c r="I13" s="14"/>
      <c r="J13" s="14"/>
      <c r="K13" s="14"/>
      <c r="L13" s="14"/>
      <c r="M13" s="14">
        <v>-303</v>
      </c>
      <c r="N13" s="14"/>
      <c r="O13" s="14"/>
      <c r="P13" s="14"/>
      <c r="Q13" s="14"/>
      <c r="R13" s="14"/>
      <c r="S13" s="14"/>
      <c r="T13" s="14"/>
      <c r="U13" s="14" t="s">
        <v>0</v>
      </c>
      <c r="V13" s="63">
        <v>1361</v>
      </c>
      <c r="W13" s="63">
        <v>15</v>
      </c>
      <c r="X13" s="17">
        <v>-1688</v>
      </c>
      <c r="Y13" s="19"/>
    </row>
    <row r="14" spans="1:25" ht="15" thickBot="1" x14ac:dyDescent="0.35">
      <c r="A14" s="77" t="s">
        <v>56</v>
      </c>
      <c r="B14" s="63"/>
      <c r="C14" s="14">
        <v>-5196</v>
      </c>
      <c r="D14" s="14"/>
      <c r="E14" s="14">
        <v>-13</v>
      </c>
      <c r="F14" s="14">
        <v>-2</v>
      </c>
      <c r="G14" s="14">
        <v>-1</v>
      </c>
      <c r="H14" s="14">
        <v>-74</v>
      </c>
      <c r="I14" s="14"/>
      <c r="J14" s="14">
        <v>-15</v>
      </c>
      <c r="K14" s="14"/>
      <c r="L14" s="14"/>
      <c r="M14" s="14">
        <v>-161</v>
      </c>
      <c r="N14" s="14"/>
      <c r="O14" s="14"/>
      <c r="P14" s="14"/>
      <c r="Q14" s="14"/>
      <c r="R14" s="14"/>
      <c r="S14" s="14"/>
      <c r="T14" s="14"/>
      <c r="U14" s="14" t="s">
        <v>0</v>
      </c>
      <c r="V14" s="63">
        <v>1507</v>
      </c>
      <c r="W14" s="63">
        <v>2799</v>
      </c>
      <c r="X14" s="17">
        <v>-1156</v>
      </c>
      <c r="Y14" s="19"/>
    </row>
    <row r="15" spans="1:25" ht="15" thickBot="1" x14ac:dyDescent="0.35">
      <c r="A15" s="77" t="s">
        <v>57</v>
      </c>
      <c r="B15" s="63"/>
      <c r="C15" s="14">
        <v>-1187</v>
      </c>
      <c r="D15" s="14"/>
      <c r="E15" s="14">
        <v>-12</v>
      </c>
      <c r="F15" s="14"/>
      <c r="G15" s="14">
        <v>-9</v>
      </c>
      <c r="H15" s="14">
        <v>-280</v>
      </c>
      <c r="I15" s="14">
        <v>-7</v>
      </c>
      <c r="J15" s="14"/>
      <c r="K15" s="14"/>
      <c r="L15" s="14"/>
      <c r="M15" s="14">
        <v>-3</v>
      </c>
      <c r="N15" s="14"/>
      <c r="O15" s="14">
        <v>-41</v>
      </c>
      <c r="P15" s="14"/>
      <c r="Q15" s="14"/>
      <c r="R15" s="14"/>
      <c r="S15" s="14"/>
      <c r="T15" s="14">
        <v>-1</v>
      </c>
      <c r="U15" s="14" t="s">
        <v>0</v>
      </c>
      <c r="V15" s="63">
        <v>327</v>
      </c>
      <c r="W15" s="63">
        <v>856</v>
      </c>
      <c r="X15" s="17">
        <v>-357</v>
      </c>
      <c r="Y15" s="19"/>
    </row>
    <row r="16" spans="1:25" ht="15" thickBot="1" x14ac:dyDescent="0.35">
      <c r="A16" s="77" t="s">
        <v>58</v>
      </c>
      <c r="B16" s="63"/>
      <c r="C16" s="14">
        <v>-933</v>
      </c>
      <c r="D16" s="14"/>
      <c r="E16" s="14">
        <v>-13</v>
      </c>
      <c r="F16" s="14">
        <v>-190</v>
      </c>
      <c r="G16" s="14"/>
      <c r="H16" s="14">
        <v>-240</v>
      </c>
      <c r="I16" s="14"/>
      <c r="J16" s="14">
        <v>-3</v>
      </c>
      <c r="K16" s="14"/>
      <c r="L16" s="14"/>
      <c r="M16" s="14">
        <v>-1</v>
      </c>
      <c r="N16" s="14"/>
      <c r="O16" s="14"/>
      <c r="P16" s="14"/>
      <c r="Q16" s="14"/>
      <c r="R16" s="14"/>
      <c r="S16" s="14"/>
      <c r="T16" s="14"/>
      <c r="U16" s="14" t="s">
        <v>0</v>
      </c>
      <c r="V16" s="14"/>
      <c r="W16" s="14">
        <v>1177</v>
      </c>
      <c r="X16" s="17">
        <v>-203</v>
      </c>
      <c r="Y16" s="19"/>
    </row>
    <row r="17" spans="1:25" ht="15" thickBot="1" x14ac:dyDescent="0.35">
      <c r="A17" s="77" t="s">
        <v>59</v>
      </c>
      <c r="B17" s="63">
        <v>-1</v>
      </c>
      <c r="C17" s="14">
        <v>-831</v>
      </c>
      <c r="D17" s="14">
        <v>-1</v>
      </c>
      <c r="E17" s="14">
        <v>-33</v>
      </c>
      <c r="F17" s="14">
        <v>-32</v>
      </c>
      <c r="G17" s="14"/>
      <c r="H17" s="14">
        <v>-190</v>
      </c>
      <c r="I17" s="14">
        <v>-1</v>
      </c>
      <c r="J17" s="14">
        <v>-6</v>
      </c>
      <c r="K17" s="14"/>
      <c r="L17" s="14">
        <v>-1</v>
      </c>
      <c r="M17" s="14">
        <v>-21</v>
      </c>
      <c r="N17" s="14"/>
      <c r="O17" s="14">
        <v>-40</v>
      </c>
      <c r="P17" s="14"/>
      <c r="Q17" s="14"/>
      <c r="R17" s="14">
        <v>-4</v>
      </c>
      <c r="S17" s="14"/>
      <c r="T17" s="14"/>
      <c r="U17" s="14" t="s">
        <v>0</v>
      </c>
      <c r="V17" s="14"/>
      <c r="W17" s="14">
        <v>984</v>
      </c>
      <c r="X17" s="17">
        <v>-178</v>
      </c>
      <c r="Y17" s="19"/>
    </row>
    <row r="18" spans="1:25" ht="15" thickBot="1" x14ac:dyDescent="0.35">
      <c r="A18" s="77" t="s">
        <v>60</v>
      </c>
      <c r="B18" s="63"/>
      <c r="C18" s="14">
        <v>-28</v>
      </c>
      <c r="D18" s="14"/>
      <c r="E18" s="14"/>
      <c r="F18" s="14"/>
      <c r="G18" s="14">
        <v>-41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 t="s">
        <v>0</v>
      </c>
      <c r="V18" s="14">
        <v>30</v>
      </c>
      <c r="W18" s="14"/>
      <c r="X18" s="17">
        <v>-39</v>
      </c>
      <c r="Y18" s="19"/>
    </row>
    <row r="19" spans="1:25" ht="15" thickBot="1" x14ac:dyDescent="0.35">
      <c r="A19" s="77" t="s">
        <v>122</v>
      </c>
      <c r="B19" s="63" t="s">
        <v>0</v>
      </c>
      <c r="C19" s="14" t="s">
        <v>0</v>
      </c>
      <c r="D19" s="14" t="s">
        <v>0</v>
      </c>
      <c r="E19" s="14" t="s">
        <v>0</v>
      </c>
      <c r="F19" s="14" t="s">
        <v>0</v>
      </c>
      <c r="G19" s="14" t="s">
        <v>0</v>
      </c>
      <c r="H19" s="14" t="s">
        <v>0</v>
      </c>
      <c r="I19" s="14" t="s">
        <v>0</v>
      </c>
      <c r="J19" s="14" t="s">
        <v>0</v>
      </c>
      <c r="K19" s="14" t="s">
        <v>0</v>
      </c>
      <c r="L19" s="14" t="s">
        <v>0</v>
      </c>
      <c r="M19" s="14" t="s">
        <v>0</v>
      </c>
      <c r="N19" s="14" t="s">
        <v>0</v>
      </c>
      <c r="O19" s="14" t="s">
        <v>0</v>
      </c>
      <c r="P19" s="14" t="s">
        <v>0</v>
      </c>
      <c r="Q19" s="14" t="s">
        <v>0</v>
      </c>
      <c r="R19" s="14" t="s">
        <v>0</v>
      </c>
      <c r="S19" s="14" t="s">
        <v>0</v>
      </c>
      <c r="T19" s="14" t="s">
        <v>0</v>
      </c>
      <c r="U19" s="14">
        <v>-78</v>
      </c>
      <c r="V19" s="14">
        <v>29</v>
      </c>
      <c r="W19" s="14"/>
      <c r="X19" s="17">
        <v>-49</v>
      </c>
      <c r="Y19" s="19"/>
    </row>
    <row r="20" spans="1:25" ht="15" thickBot="1" x14ac:dyDescent="0.35">
      <c r="A20" s="78" t="s">
        <v>61</v>
      </c>
      <c r="B20" s="5" t="s">
        <v>0</v>
      </c>
      <c r="C20" s="5" t="s">
        <v>0</v>
      </c>
      <c r="D20" s="5" t="s">
        <v>0</v>
      </c>
      <c r="E20" s="5" t="s">
        <v>0</v>
      </c>
      <c r="F20" s="5" t="s">
        <v>0</v>
      </c>
      <c r="G20" s="5" t="s">
        <v>0</v>
      </c>
      <c r="H20" s="5" t="s">
        <v>0</v>
      </c>
      <c r="I20" s="5" t="s">
        <v>0</v>
      </c>
      <c r="J20" s="5" t="s">
        <v>0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 t="s">
        <v>0</v>
      </c>
      <c r="V20" s="5">
        <v>-193</v>
      </c>
      <c r="W20" s="5" t="s">
        <v>0</v>
      </c>
      <c r="X20" s="17">
        <v>-193</v>
      </c>
      <c r="Y20" s="19"/>
    </row>
    <row r="21" spans="1:25" ht="15" thickBot="1" x14ac:dyDescent="0.35">
      <c r="A21" s="78" t="s">
        <v>62</v>
      </c>
      <c r="B21" s="5">
        <v>-16108</v>
      </c>
      <c r="C21" s="6">
        <v>-110</v>
      </c>
      <c r="D21" s="6"/>
      <c r="E21" s="6">
        <v>-269</v>
      </c>
      <c r="F21" s="6">
        <v>-421</v>
      </c>
      <c r="G21" s="6"/>
      <c r="H21" s="6">
        <v>421</v>
      </c>
      <c r="I21" s="6"/>
      <c r="J21" s="6">
        <v>243</v>
      </c>
      <c r="K21" s="6">
        <v>3139</v>
      </c>
      <c r="L21" s="6">
        <v>5914</v>
      </c>
      <c r="M21" s="6">
        <v>3077</v>
      </c>
      <c r="N21" s="6">
        <v>439</v>
      </c>
      <c r="O21" s="6">
        <v>575</v>
      </c>
      <c r="P21" s="6">
        <v>232</v>
      </c>
      <c r="Q21" s="6">
        <v>11</v>
      </c>
      <c r="R21" s="6">
        <v>34</v>
      </c>
      <c r="S21" s="6"/>
      <c r="T21" s="6">
        <v>2798</v>
      </c>
      <c r="U21" s="6"/>
      <c r="V21" s="5"/>
      <c r="W21" s="5"/>
      <c r="X21" s="17">
        <v>-26</v>
      </c>
      <c r="Y21" s="19"/>
    </row>
    <row r="22" spans="1:25" ht="15" thickBot="1" x14ac:dyDescent="0.35">
      <c r="A22" s="77" t="s">
        <v>63</v>
      </c>
      <c r="B22" s="63">
        <v>-16108</v>
      </c>
      <c r="C22" s="63" t="s">
        <v>0</v>
      </c>
      <c r="D22" s="63" t="s">
        <v>0</v>
      </c>
      <c r="E22" s="63" t="s">
        <v>0</v>
      </c>
      <c r="F22" s="63" t="s">
        <v>0</v>
      </c>
      <c r="G22" s="63" t="s">
        <v>0</v>
      </c>
      <c r="H22" s="63" t="s">
        <v>0</v>
      </c>
      <c r="I22" s="63" t="s">
        <v>0</v>
      </c>
      <c r="J22" s="63" t="s">
        <v>0</v>
      </c>
      <c r="K22" s="63">
        <v>3363</v>
      </c>
      <c r="L22" s="63">
        <v>5914</v>
      </c>
      <c r="M22" s="63">
        <v>3077</v>
      </c>
      <c r="N22" s="63">
        <v>175</v>
      </c>
      <c r="O22" s="63">
        <v>575</v>
      </c>
      <c r="P22" s="63">
        <v>232</v>
      </c>
      <c r="Q22" s="63">
        <v>11</v>
      </c>
      <c r="R22" s="63">
        <v>34</v>
      </c>
      <c r="S22" s="63" t="s">
        <v>0</v>
      </c>
      <c r="T22" s="63">
        <v>2728</v>
      </c>
      <c r="U22" s="63" t="s">
        <v>0</v>
      </c>
      <c r="V22" s="63" t="s">
        <v>0</v>
      </c>
      <c r="W22" s="63" t="s">
        <v>0</v>
      </c>
      <c r="X22" s="17">
        <v>0</v>
      </c>
      <c r="Y22" s="19"/>
    </row>
    <row r="23" spans="1:25" ht="15" thickBot="1" x14ac:dyDescent="0.35">
      <c r="A23" s="77" t="s">
        <v>64</v>
      </c>
      <c r="B23" s="63"/>
      <c r="C23" s="63"/>
      <c r="D23" s="63"/>
      <c r="E23" s="63">
        <v>-269</v>
      </c>
      <c r="F23" s="63"/>
      <c r="G23" s="63"/>
      <c r="H23" s="63"/>
      <c r="I23" s="63"/>
      <c r="J23" s="63">
        <v>243</v>
      </c>
      <c r="K23" s="63" t="s">
        <v>0</v>
      </c>
      <c r="L23" s="63" t="s">
        <v>0</v>
      </c>
      <c r="M23" s="63" t="s">
        <v>0</v>
      </c>
      <c r="N23" s="63" t="s">
        <v>0</v>
      </c>
      <c r="O23" s="63" t="s">
        <v>0</v>
      </c>
      <c r="P23" s="63" t="s">
        <v>0</v>
      </c>
      <c r="Q23" s="63" t="s">
        <v>0</v>
      </c>
      <c r="R23" s="63" t="s">
        <v>0</v>
      </c>
      <c r="S23" s="63" t="s">
        <v>0</v>
      </c>
      <c r="T23" s="63" t="s">
        <v>0</v>
      </c>
      <c r="U23" s="63" t="s">
        <v>0</v>
      </c>
      <c r="V23" s="63" t="s">
        <v>0</v>
      </c>
      <c r="W23" s="63" t="s">
        <v>0</v>
      </c>
      <c r="X23" s="17">
        <v>-26</v>
      </c>
      <c r="Y23" s="19"/>
    </row>
    <row r="24" spans="1:25" ht="15" thickBot="1" x14ac:dyDescent="0.35">
      <c r="A24" s="77" t="s">
        <v>65</v>
      </c>
      <c r="B24" s="63" t="s">
        <v>0</v>
      </c>
      <c r="C24" s="63" t="s">
        <v>0</v>
      </c>
      <c r="D24" s="63" t="s">
        <v>0</v>
      </c>
      <c r="E24" s="63" t="s">
        <v>0</v>
      </c>
      <c r="F24" s="63">
        <v>-421</v>
      </c>
      <c r="G24" s="63" t="s">
        <v>0</v>
      </c>
      <c r="H24" s="63">
        <v>421</v>
      </c>
      <c r="I24" s="63" t="s">
        <v>0</v>
      </c>
      <c r="J24" s="63" t="s">
        <v>0</v>
      </c>
      <c r="K24" s="63" t="s">
        <v>0</v>
      </c>
      <c r="L24" s="63" t="s">
        <v>0</v>
      </c>
      <c r="M24" s="63" t="s">
        <v>0</v>
      </c>
      <c r="N24" s="63" t="s">
        <v>0</v>
      </c>
      <c r="O24" s="63" t="s">
        <v>0</v>
      </c>
      <c r="P24" s="63" t="s">
        <v>0</v>
      </c>
      <c r="Q24" s="63" t="s">
        <v>0</v>
      </c>
      <c r="R24" s="63" t="s">
        <v>0</v>
      </c>
      <c r="S24" s="63" t="s">
        <v>0</v>
      </c>
      <c r="T24" s="63" t="s">
        <v>0</v>
      </c>
      <c r="U24" s="63" t="s">
        <v>0</v>
      </c>
      <c r="V24" s="63" t="s">
        <v>0</v>
      </c>
      <c r="W24" s="63" t="s">
        <v>0</v>
      </c>
      <c r="X24" s="17">
        <v>0</v>
      </c>
      <c r="Y24" s="19"/>
    </row>
    <row r="25" spans="1:25" ht="15" thickBot="1" x14ac:dyDescent="0.35">
      <c r="A25" s="77" t="s">
        <v>66</v>
      </c>
      <c r="B25" s="63"/>
      <c r="C25" s="63">
        <v>-110</v>
      </c>
      <c r="D25" s="63"/>
      <c r="E25" s="63"/>
      <c r="F25" s="63"/>
      <c r="G25" s="63"/>
      <c r="H25" s="63"/>
      <c r="I25" s="63"/>
      <c r="J25" s="63"/>
      <c r="K25" s="63">
        <v>-224</v>
      </c>
      <c r="L25" s="63"/>
      <c r="M25" s="63"/>
      <c r="N25" s="63">
        <v>264</v>
      </c>
      <c r="O25" s="63"/>
      <c r="P25" s="63"/>
      <c r="Q25" s="63"/>
      <c r="R25" s="63"/>
      <c r="S25" s="63"/>
      <c r="T25" s="63">
        <v>70</v>
      </c>
      <c r="U25" s="63" t="s">
        <v>0</v>
      </c>
      <c r="V25" s="63" t="s">
        <v>0</v>
      </c>
      <c r="W25" s="63" t="s">
        <v>0</v>
      </c>
      <c r="X25" s="17">
        <v>0</v>
      </c>
      <c r="Y25" s="19"/>
    </row>
    <row r="26" spans="1:25" ht="15" thickBot="1" x14ac:dyDescent="0.35">
      <c r="A26" s="79" t="s">
        <v>67</v>
      </c>
      <c r="B26" s="7">
        <v>3</v>
      </c>
      <c r="C26" s="8">
        <v>1280</v>
      </c>
      <c r="D26" s="8">
        <v>33</v>
      </c>
      <c r="E26" s="8"/>
      <c r="F26" s="8">
        <v>2</v>
      </c>
      <c r="G26" s="8"/>
      <c r="H26" s="8"/>
      <c r="I26" s="8"/>
      <c r="J26" s="8"/>
      <c r="K26" s="8"/>
      <c r="L26" s="8">
        <v>1</v>
      </c>
      <c r="M26" s="8">
        <v>2</v>
      </c>
      <c r="N26" s="8">
        <v>1</v>
      </c>
      <c r="O26" s="8">
        <v>-101</v>
      </c>
      <c r="P26" s="8"/>
      <c r="Q26" s="8">
        <v>1</v>
      </c>
      <c r="R26" s="8">
        <v>5</v>
      </c>
      <c r="S26" s="8">
        <v>4</v>
      </c>
      <c r="T26" s="8">
        <v>2220</v>
      </c>
      <c r="U26" s="8"/>
      <c r="V26" s="8" t="s">
        <v>0</v>
      </c>
      <c r="W26" s="8" t="s">
        <v>0</v>
      </c>
      <c r="X26" s="17">
        <v>3451</v>
      </c>
      <c r="Y26" s="19"/>
    </row>
    <row r="27" spans="1:25" ht="42" thickBot="1" x14ac:dyDescent="0.35">
      <c r="A27" s="80" t="s">
        <v>68</v>
      </c>
      <c r="B27" s="64"/>
      <c r="C27" s="64">
        <v>1280</v>
      </c>
      <c r="D27" s="64">
        <v>12</v>
      </c>
      <c r="E27" s="64"/>
      <c r="F27" s="64"/>
      <c r="G27" s="64"/>
      <c r="H27" s="64"/>
      <c r="I27" s="64"/>
      <c r="J27" s="64"/>
      <c r="K27" s="64"/>
      <c r="L27" s="64"/>
      <c r="M27" s="64">
        <v>2</v>
      </c>
      <c r="N27" s="64">
        <v>1</v>
      </c>
      <c r="O27" s="64"/>
      <c r="P27" s="64"/>
      <c r="Q27" s="64"/>
      <c r="R27" s="64">
        <v>5</v>
      </c>
      <c r="S27" s="64">
        <v>2</v>
      </c>
      <c r="T27" s="64">
        <v>2206</v>
      </c>
      <c r="U27" s="64" t="s">
        <v>0</v>
      </c>
      <c r="V27" s="64" t="s">
        <v>0</v>
      </c>
      <c r="W27" s="64" t="s">
        <v>0</v>
      </c>
      <c r="X27" s="17">
        <v>3508</v>
      </c>
      <c r="Y27" s="19"/>
    </row>
    <row r="28" spans="1:25" ht="15" thickBot="1" x14ac:dyDescent="0.35">
      <c r="A28" s="81" t="s">
        <v>69</v>
      </c>
      <c r="B28" s="64">
        <v>3</v>
      </c>
      <c r="C28" s="64">
        <v>1</v>
      </c>
      <c r="D28" s="64">
        <v>21</v>
      </c>
      <c r="E28" s="64"/>
      <c r="F28" s="64">
        <v>2</v>
      </c>
      <c r="G28" s="64"/>
      <c r="H28" s="64"/>
      <c r="I28" s="64"/>
      <c r="J28" s="64"/>
      <c r="K28" s="64"/>
      <c r="L28" s="64">
        <v>1</v>
      </c>
      <c r="M28" s="64"/>
      <c r="N28" s="64"/>
      <c r="O28" s="64"/>
      <c r="P28" s="64"/>
      <c r="Q28" s="64">
        <v>1</v>
      </c>
      <c r="R28" s="64"/>
      <c r="S28" s="64">
        <v>1</v>
      </c>
      <c r="T28" s="64">
        <v>15</v>
      </c>
      <c r="U28" s="64" t="s">
        <v>0</v>
      </c>
      <c r="V28" s="64" t="s">
        <v>0</v>
      </c>
      <c r="W28" s="64" t="s">
        <v>0</v>
      </c>
      <c r="X28" s="17">
        <v>44</v>
      </c>
      <c r="Y28" s="19"/>
    </row>
    <row r="29" spans="1:25" ht="15" thickBot="1" x14ac:dyDescent="0.35">
      <c r="A29" s="82" t="s">
        <v>70</v>
      </c>
      <c r="B29" s="64" t="s">
        <v>0</v>
      </c>
      <c r="C29" s="64" t="s">
        <v>0</v>
      </c>
      <c r="D29" s="64" t="s">
        <v>0</v>
      </c>
      <c r="E29" s="64" t="s">
        <v>0</v>
      </c>
      <c r="F29" s="64" t="s">
        <v>0</v>
      </c>
      <c r="G29" s="64" t="s">
        <v>0</v>
      </c>
      <c r="H29" s="64" t="s">
        <v>0</v>
      </c>
      <c r="I29" s="64" t="s">
        <v>0</v>
      </c>
      <c r="J29" s="64" t="s">
        <v>0</v>
      </c>
      <c r="K29" s="64" t="s">
        <v>0</v>
      </c>
      <c r="L29" s="64" t="s">
        <v>0</v>
      </c>
      <c r="M29" s="64" t="s">
        <v>0</v>
      </c>
      <c r="N29" s="64" t="s">
        <v>0</v>
      </c>
      <c r="O29" s="64">
        <v>-101</v>
      </c>
      <c r="P29" s="64" t="s">
        <v>0</v>
      </c>
      <c r="Q29" s="64" t="s">
        <v>0</v>
      </c>
      <c r="R29" s="64" t="s">
        <v>0</v>
      </c>
      <c r="S29" s="64" t="s">
        <v>0</v>
      </c>
      <c r="T29" s="64" t="s">
        <v>0</v>
      </c>
      <c r="U29" s="64" t="s">
        <v>0</v>
      </c>
      <c r="V29" s="64" t="s">
        <v>0</v>
      </c>
      <c r="W29" s="64" t="s">
        <v>0</v>
      </c>
      <c r="X29" s="17">
        <v>-101</v>
      </c>
      <c r="Y29" s="19"/>
    </row>
    <row r="30" spans="1:25" ht="15" thickBot="1" x14ac:dyDescent="0.35">
      <c r="A30" s="83" t="s">
        <v>71</v>
      </c>
      <c r="B30" s="65">
        <v>214</v>
      </c>
      <c r="C30" s="65">
        <v>33</v>
      </c>
      <c r="D30" s="65"/>
      <c r="E30" s="65">
        <v>16</v>
      </c>
      <c r="F30" s="65">
        <v>1</v>
      </c>
      <c r="G30" s="65"/>
      <c r="H30" s="65"/>
      <c r="I30" s="65"/>
      <c r="J30" s="65"/>
      <c r="K30" s="65"/>
      <c r="L30" s="65"/>
      <c r="M30" s="65"/>
      <c r="N30" s="65"/>
      <c r="O30" s="65">
        <v>4</v>
      </c>
      <c r="P30" s="65"/>
      <c r="Q30" s="65"/>
      <c r="R30" s="65"/>
      <c r="S30" s="65"/>
      <c r="T30" s="65"/>
      <c r="U30" s="65" t="s">
        <v>0</v>
      </c>
      <c r="V30" s="65">
        <v>236</v>
      </c>
      <c r="W30" s="65">
        <v>405</v>
      </c>
      <c r="X30" s="17">
        <v>909</v>
      </c>
      <c r="Y30" s="19"/>
    </row>
    <row r="31" spans="1:25" ht="15" thickBot="1" x14ac:dyDescent="0.35">
      <c r="A31" s="84" t="s">
        <v>72</v>
      </c>
      <c r="B31" s="9"/>
      <c r="C31" s="9">
        <v>2983</v>
      </c>
      <c r="D31" s="9">
        <v>416</v>
      </c>
      <c r="E31" s="9">
        <v>32</v>
      </c>
      <c r="F31" s="9">
        <v>555</v>
      </c>
      <c r="G31" s="9">
        <v>1</v>
      </c>
      <c r="H31" s="9">
        <v>109</v>
      </c>
      <c r="I31" s="9">
        <v>1</v>
      </c>
      <c r="J31" s="9">
        <v>212</v>
      </c>
      <c r="K31" s="9">
        <v>1147</v>
      </c>
      <c r="L31" s="9">
        <v>2843</v>
      </c>
      <c r="M31" s="9">
        <v>212</v>
      </c>
      <c r="N31" s="9">
        <v>147</v>
      </c>
      <c r="O31" s="9">
        <v>592</v>
      </c>
      <c r="P31" s="9">
        <v>125</v>
      </c>
      <c r="Q31" s="9">
        <v>1</v>
      </c>
      <c r="R31" s="9">
        <v>22</v>
      </c>
      <c r="S31" s="9">
        <v>23</v>
      </c>
      <c r="T31" s="9"/>
      <c r="U31" s="9" t="s">
        <v>0</v>
      </c>
      <c r="V31" s="9">
        <v>2848</v>
      </c>
      <c r="W31" s="9">
        <v>5427</v>
      </c>
      <c r="X31" s="17">
        <v>17694</v>
      </c>
      <c r="Y31" s="19"/>
    </row>
    <row r="32" spans="1:25" ht="15" thickBot="1" x14ac:dyDescent="0.35">
      <c r="A32" s="85" t="s">
        <v>73</v>
      </c>
      <c r="B32" s="10"/>
      <c r="C32" s="11">
        <v>1002</v>
      </c>
      <c r="D32" s="11">
        <v>412</v>
      </c>
      <c r="E32" s="11">
        <v>31</v>
      </c>
      <c r="F32" s="11">
        <v>15</v>
      </c>
      <c r="G32" s="11">
        <v>1</v>
      </c>
      <c r="H32" s="11">
        <v>71</v>
      </c>
      <c r="I32" s="11">
        <v>1</v>
      </c>
      <c r="J32" s="11">
        <v>99</v>
      </c>
      <c r="K32" s="11">
        <v>4</v>
      </c>
      <c r="L32" s="11">
        <v>76</v>
      </c>
      <c r="M32" s="11">
        <v>203</v>
      </c>
      <c r="N32" s="11">
        <v>1</v>
      </c>
      <c r="O32" s="11">
        <v>592</v>
      </c>
      <c r="P32" s="11"/>
      <c r="Q32" s="11"/>
      <c r="R32" s="11">
        <v>2</v>
      </c>
      <c r="S32" s="11">
        <v>23</v>
      </c>
      <c r="T32" s="11"/>
      <c r="U32" s="11" t="s">
        <v>0</v>
      </c>
      <c r="V32" s="11">
        <v>1362</v>
      </c>
      <c r="W32" s="11">
        <v>2006</v>
      </c>
      <c r="X32" s="17">
        <v>5900</v>
      </c>
      <c r="Y32" s="19"/>
    </row>
    <row r="33" spans="1:25" ht="15" thickBot="1" x14ac:dyDescent="0.35">
      <c r="A33" s="86" t="s">
        <v>74</v>
      </c>
      <c r="B33" s="12"/>
      <c r="C33" s="12">
        <v>11</v>
      </c>
      <c r="D33" s="12"/>
      <c r="E33" s="12"/>
      <c r="F33" s="12"/>
      <c r="G33" s="12"/>
      <c r="H33" s="12"/>
      <c r="I33" s="12"/>
      <c r="J33" s="12"/>
      <c r="K33" s="12"/>
      <c r="L33" s="12">
        <v>18</v>
      </c>
      <c r="M33" s="12"/>
      <c r="N33" s="12"/>
      <c r="O33" s="12"/>
      <c r="P33" s="12"/>
      <c r="Q33" s="12"/>
      <c r="R33" s="12"/>
      <c r="S33" s="12"/>
      <c r="T33" s="12"/>
      <c r="U33" s="12" t="s">
        <v>0</v>
      </c>
      <c r="V33" s="12">
        <v>48</v>
      </c>
      <c r="W33" s="12">
        <v>41</v>
      </c>
      <c r="X33" s="17">
        <v>117</v>
      </c>
      <c r="Y33" s="19"/>
    </row>
    <row r="34" spans="1:25" ht="15" thickBot="1" x14ac:dyDescent="0.35">
      <c r="A34" s="86" t="s">
        <v>75</v>
      </c>
      <c r="B34" s="12"/>
      <c r="C34" s="13">
        <v>985</v>
      </c>
      <c r="D34" s="13">
        <v>412</v>
      </c>
      <c r="E34" s="13">
        <v>27</v>
      </c>
      <c r="F34" s="13">
        <v>6</v>
      </c>
      <c r="G34" s="13">
        <v>1</v>
      </c>
      <c r="H34" s="13">
        <v>71</v>
      </c>
      <c r="I34" s="13">
        <v>1</v>
      </c>
      <c r="J34" s="13">
        <v>99</v>
      </c>
      <c r="K34" s="13">
        <v>1</v>
      </c>
      <c r="L34" s="13">
        <v>45</v>
      </c>
      <c r="M34" s="13">
        <v>203</v>
      </c>
      <c r="N34" s="13">
        <v>1</v>
      </c>
      <c r="O34" s="13">
        <v>592</v>
      </c>
      <c r="P34" s="13"/>
      <c r="Q34" s="13"/>
      <c r="R34" s="13">
        <v>2</v>
      </c>
      <c r="S34" s="13">
        <v>23</v>
      </c>
      <c r="T34" s="13"/>
      <c r="U34" s="13" t="s">
        <v>0</v>
      </c>
      <c r="V34" s="13">
        <v>1231</v>
      </c>
      <c r="W34" s="13">
        <v>1912</v>
      </c>
      <c r="X34" s="17">
        <v>5612</v>
      </c>
      <c r="Y34" s="19"/>
    </row>
    <row r="35" spans="1:25" ht="42.6" thickBot="1" x14ac:dyDescent="0.35">
      <c r="A35" s="87" t="s">
        <v>76</v>
      </c>
      <c r="B35" s="12"/>
      <c r="C35" s="12">
        <v>96</v>
      </c>
      <c r="D35" s="12"/>
      <c r="E35" s="12"/>
      <c r="F35" s="12">
        <v>1</v>
      </c>
      <c r="G35" s="12"/>
      <c r="H35" s="12">
        <v>1</v>
      </c>
      <c r="I35" s="12"/>
      <c r="J35" s="12"/>
      <c r="K35" s="12">
        <v>1</v>
      </c>
      <c r="L35" s="12">
        <v>8</v>
      </c>
      <c r="M35" s="12">
        <v>2</v>
      </c>
      <c r="N35" s="12"/>
      <c r="O35" s="12"/>
      <c r="P35" s="12"/>
      <c r="Q35" s="12"/>
      <c r="R35" s="12">
        <v>1</v>
      </c>
      <c r="S35" s="12"/>
      <c r="T35" s="12"/>
      <c r="U35" s="12" t="s">
        <v>0</v>
      </c>
      <c r="V35" s="12">
        <v>150</v>
      </c>
      <c r="W35" s="12">
        <v>426</v>
      </c>
      <c r="X35" s="17">
        <v>687</v>
      </c>
      <c r="Y35" s="19"/>
    </row>
    <row r="36" spans="1:25" ht="42.6" thickBot="1" x14ac:dyDescent="0.35">
      <c r="A36" s="87" t="s">
        <v>77</v>
      </c>
      <c r="B36" s="12"/>
      <c r="C36" s="12">
        <v>6</v>
      </c>
      <c r="D36" s="12"/>
      <c r="E36" s="12"/>
      <c r="F36" s="12"/>
      <c r="G36" s="12"/>
      <c r="H36" s="12"/>
      <c r="I36" s="12"/>
      <c r="J36" s="12"/>
      <c r="K36" s="12"/>
      <c r="L36" s="12">
        <v>5</v>
      </c>
      <c r="M36" s="12"/>
      <c r="N36" s="12"/>
      <c r="O36" s="12"/>
      <c r="P36" s="12"/>
      <c r="Q36" s="12"/>
      <c r="R36" s="12"/>
      <c r="S36" s="12"/>
      <c r="T36" s="12"/>
      <c r="U36" s="12" t="s">
        <v>0</v>
      </c>
      <c r="V36" s="12">
        <v>29</v>
      </c>
      <c r="W36" s="12">
        <v>48</v>
      </c>
      <c r="X36" s="17">
        <v>88</v>
      </c>
      <c r="Y36" s="19"/>
    </row>
    <row r="37" spans="1:25" ht="42.6" thickBot="1" x14ac:dyDescent="0.35">
      <c r="A37" s="87" t="s">
        <v>78</v>
      </c>
      <c r="B37" s="12"/>
      <c r="C37" s="12">
        <v>27</v>
      </c>
      <c r="D37" s="12"/>
      <c r="E37" s="12"/>
      <c r="F37" s="12">
        <v>1</v>
      </c>
      <c r="G37" s="12"/>
      <c r="H37" s="12">
        <v>60</v>
      </c>
      <c r="I37" s="12"/>
      <c r="J37" s="12"/>
      <c r="K37" s="12"/>
      <c r="L37" s="12">
        <v>9</v>
      </c>
      <c r="M37" s="12"/>
      <c r="N37" s="12"/>
      <c r="O37" s="12"/>
      <c r="P37" s="12"/>
      <c r="Q37" s="12"/>
      <c r="R37" s="12"/>
      <c r="S37" s="12"/>
      <c r="T37" s="12"/>
      <c r="U37" s="12" t="s">
        <v>0</v>
      </c>
      <c r="V37" s="12">
        <v>106</v>
      </c>
      <c r="W37" s="12">
        <v>286</v>
      </c>
      <c r="X37" s="17">
        <v>489</v>
      </c>
      <c r="Y37" s="19"/>
    </row>
    <row r="38" spans="1:25" ht="28.8" thickBot="1" x14ac:dyDescent="0.35">
      <c r="A38" s="87" t="s">
        <v>79</v>
      </c>
      <c r="B38" s="12"/>
      <c r="C38" s="12">
        <v>160</v>
      </c>
      <c r="D38" s="12"/>
      <c r="E38" s="12">
        <v>8</v>
      </c>
      <c r="F38" s="12"/>
      <c r="G38" s="12"/>
      <c r="H38" s="12"/>
      <c r="I38" s="12"/>
      <c r="J38" s="12"/>
      <c r="K38" s="12"/>
      <c r="L38" s="12">
        <v>3</v>
      </c>
      <c r="M38" s="12">
        <v>200</v>
      </c>
      <c r="N38" s="12"/>
      <c r="O38" s="12">
        <v>592</v>
      </c>
      <c r="P38" s="12"/>
      <c r="Q38" s="12"/>
      <c r="R38" s="12"/>
      <c r="S38" s="12"/>
      <c r="T38" s="12"/>
      <c r="U38" s="12" t="s">
        <v>0</v>
      </c>
      <c r="V38" s="12">
        <v>162</v>
      </c>
      <c r="W38" s="12">
        <v>466</v>
      </c>
      <c r="X38" s="17">
        <v>1592</v>
      </c>
      <c r="Y38" s="19"/>
    </row>
    <row r="39" spans="1:25" ht="28.8" thickBot="1" x14ac:dyDescent="0.35">
      <c r="A39" s="87" t="s">
        <v>80</v>
      </c>
      <c r="B39" s="12"/>
      <c r="C39" s="12">
        <v>171</v>
      </c>
      <c r="D39" s="12"/>
      <c r="E39" s="12"/>
      <c r="F39" s="12"/>
      <c r="G39" s="12">
        <v>1</v>
      </c>
      <c r="H39" s="12"/>
      <c r="I39" s="12"/>
      <c r="J39" s="12"/>
      <c r="K39" s="12"/>
      <c r="L39" s="12">
        <v>4</v>
      </c>
      <c r="M39" s="12">
        <v>1</v>
      </c>
      <c r="N39" s="12"/>
      <c r="O39" s="12"/>
      <c r="P39" s="12"/>
      <c r="Q39" s="12"/>
      <c r="R39" s="12">
        <v>1</v>
      </c>
      <c r="S39" s="12"/>
      <c r="T39" s="12"/>
      <c r="U39" s="12" t="s">
        <v>0</v>
      </c>
      <c r="V39" s="12">
        <v>295</v>
      </c>
      <c r="W39" s="12">
        <v>423</v>
      </c>
      <c r="X39" s="17">
        <v>895</v>
      </c>
      <c r="Y39" s="19"/>
    </row>
    <row r="40" spans="1:25" ht="42.6" thickBot="1" x14ac:dyDescent="0.35">
      <c r="A40" s="87" t="s">
        <v>81</v>
      </c>
      <c r="B40" s="12"/>
      <c r="C40" s="12">
        <v>320</v>
      </c>
      <c r="D40" s="12">
        <v>412</v>
      </c>
      <c r="E40" s="12">
        <v>19</v>
      </c>
      <c r="F40" s="12">
        <v>1</v>
      </c>
      <c r="G40" s="12"/>
      <c r="H40" s="12">
        <v>1</v>
      </c>
      <c r="I40" s="12">
        <v>1</v>
      </c>
      <c r="J40" s="12">
        <v>99</v>
      </c>
      <c r="K40" s="12"/>
      <c r="L40" s="12">
        <v>4</v>
      </c>
      <c r="M40" s="12"/>
      <c r="N40" s="12">
        <v>1</v>
      </c>
      <c r="O40" s="12"/>
      <c r="P40" s="12"/>
      <c r="Q40" s="12"/>
      <c r="R40" s="12"/>
      <c r="S40" s="12">
        <v>10</v>
      </c>
      <c r="T40" s="12"/>
      <c r="U40" s="12" t="s">
        <v>0</v>
      </c>
      <c r="V40" s="12">
        <v>142</v>
      </c>
      <c r="W40" s="12">
        <v>102</v>
      </c>
      <c r="X40" s="17">
        <v>1110</v>
      </c>
      <c r="Y40" s="19"/>
    </row>
    <row r="41" spans="1:25" ht="56.4" thickBot="1" x14ac:dyDescent="0.35">
      <c r="A41" s="87" t="s">
        <v>82</v>
      </c>
      <c r="B41" s="12"/>
      <c r="C41" s="12">
        <v>143</v>
      </c>
      <c r="D41" s="12"/>
      <c r="E41" s="12"/>
      <c r="F41" s="12"/>
      <c r="G41" s="12"/>
      <c r="H41" s="12">
        <v>1</v>
      </c>
      <c r="I41" s="12"/>
      <c r="J41" s="12"/>
      <c r="K41" s="12"/>
      <c r="L41" s="12">
        <v>3</v>
      </c>
      <c r="M41" s="12"/>
      <c r="N41" s="12"/>
      <c r="O41" s="12"/>
      <c r="P41" s="12"/>
      <c r="Q41" s="12"/>
      <c r="R41" s="12">
        <v>1</v>
      </c>
      <c r="S41" s="12">
        <v>2</v>
      </c>
      <c r="T41" s="12"/>
      <c r="U41" s="12" t="s">
        <v>0</v>
      </c>
      <c r="V41" s="12">
        <v>188</v>
      </c>
      <c r="W41" s="12">
        <v>22</v>
      </c>
      <c r="X41" s="17">
        <v>360</v>
      </c>
      <c r="Y41" s="19"/>
    </row>
    <row r="42" spans="1:25" ht="42.6" thickBot="1" x14ac:dyDescent="0.35">
      <c r="A42" s="87" t="s">
        <v>83</v>
      </c>
      <c r="B42" s="12"/>
      <c r="C42" s="12">
        <v>39</v>
      </c>
      <c r="D42" s="12"/>
      <c r="E42" s="12"/>
      <c r="F42" s="12">
        <v>1</v>
      </c>
      <c r="G42" s="12"/>
      <c r="H42" s="12">
        <v>1</v>
      </c>
      <c r="I42" s="12"/>
      <c r="J42" s="12"/>
      <c r="K42" s="12"/>
      <c r="L42" s="12">
        <v>4</v>
      </c>
      <c r="M42" s="12"/>
      <c r="N42" s="12"/>
      <c r="O42" s="12"/>
      <c r="P42" s="12"/>
      <c r="Q42" s="12"/>
      <c r="R42" s="12"/>
      <c r="S42" s="12">
        <v>8</v>
      </c>
      <c r="T42" s="12"/>
      <c r="U42" s="12" t="s">
        <v>0</v>
      </c>
      <c r="V42" s="12">
        <v>69</v>
      </c>
      <c r="W42" s="12">
        <v>49</v>
      </c>
      <c r="X42" s="17">
        <v>171</v>
      </c>
      <c r="Y42" s="19"/>
    </row>
    <row r="43" spans="1:25" ht="28.8" thickBot="1" x14ac:dyDescent="0.35">
      <c r="A43" s="87" t="s">
        <v>84</v>
      </c>
      <c r="B43" s="12"/>
      <c r="C43" s="12">
        <v>17</v>
      </c>
      <c r="D43" s="12"/>
      <c r="E43" s="12"/>
      <c r="F43" s="12">
        <v>1</v>
      </c>
      <c r="G43" s="12"/>
      <c r="H43" s="12">
        <v>0</v>
      </c>
      <c r="I43" s="12"/>
      <c r="J43" s="12"/>
      <c r="K43" s="12">
        <v>1</v>
      </c>
      <c r="L43" s="12">
        <v>2</v>
      </c>
      <c r="M43" s="12"/>
      <c r="N43" s="12"/>
      <c r="O43" s="12"/>
      <c r="P43" s="12"/>
      <c r="Q43" s="12"/>
      <c r="R43" s="12"/>
      <c r="S43" s="12">
        <v>3</v>
      </c>
      <c r="T43" s="12"/>
      <c r="U43" s="12" t="s">
        <v>0</v>
      </c>
      <c r="V43" s="12">
        <v>35</v>
      </c>
      <c r="W43" s="12">
        <v>32</v>
      </c>
      <c r="X43" s="17">
        <v>90</v>
      </c>
      <c r="Y43" s="19"/>
    </row>
    <row r="44" spans="1:25" ht="28.8" thickBot="1" x14ac:dyDescent="0.35">
      <c r="A44" s="87" t="s">
        <v>85</v>
      </c>
      <c r="B44" s="12"/>
      <c r="C44" s="12">
        <v>7</v>
      </c>
      <c r="D44" s="12"/>
      <c r="E44" s="12"/>
      <c r="F44" s="12">
        <v>1</v>
      </c>
      <c r="G44" s="12"/>
      <c r="H44" s="12">
        <v>7</v>
      </c>
      <c r="I44" s="12"/>
      <c r="J44" s="12"/>
      <c r="K44" s="12"/>
      <c r="L44" s="12">
        <v>3</v>
      </c>
      <c r="M44" s="12"/>
      <c r="N44" s="12">
        <v>1</v>
      </c>
      <c r="O44" s="12"/>
      <c r="P44" s="12"/>
      <c r="Q44" s="12"/>
      <c r="R44" s="12"/>
      <c r="S44" s="12"/>
      <c r="T44" s="12"/>
      <c r="U44" s="12" t="s">
        <v>0</v>
      </c>
      <c r="V44" s="12">
        <v>54</v>
      </c>
      <c r="W44" s="12">
        <v>58</v>
      </c>
      <c r="X44" s="17">
        <v>131</v>
      </c>
      <c r="Y44" s="19"/>
    </row>
    <row r="45" spans="1:25" ht="28.8" thickBot="1" x14ac:dyDescent="0.35">
      <c r="A45" s="86" t="s">
        <v>86</v>
      </c>
      <c r="B45" s="12"/>
      <c r="C45" s="12">
        <v>7</v>
      </c>
      <c r="D45" s="12"/>
      <c r="E45" s="12">
        <v>4</v>
      </c>
      <c r="F45" s="12">
        <v>8</v>
      </c>
      <c r="G45" s="12"/>
      <c r="H45" s="12">
        <v>1</v>
      </c>
      <c r="I45" s="12"/>
      <c r="J45" s="12"/>
      <c r="K45" s="12">
        <v>2</v>
      </c>
      <c r="L45" s="12">
        <v>13</v>
      </c>
      <c r="M45" s="12"/>
      <c r="N45" s="12"/>
      <c r="O45" s="12"/>
      <c r="P45" s="12"/>
      <c r="Q45" s="12"/>
      <c r="R45" s="12"/>
      <c r="S45" s="12"/>
      <c r="T45" s="12"/>
      <c r="U45" s="12" t="s">
        <v>0</v>
      </c>
      <c r="V45" s="12">
        <v>83</v>
      </c>
      <c r="W45" s="12">
        <v>53</v>
      </c>
      <c r="X45" s="17">
        <v>171</v>
      </c>
      <c r="Y45" s="19"/>
    </row>
    <row r="46" spans="1:25" ht="15" thickBot="1" x14ac:dyDescent="0.35">
      <c r="A46" s="88" t="s">
        <v>87</v>
      </c>
      <c r="B46" s="10"/>
      <c r="C46" s="10">
        <v>16</v>
      </c>
      <c r="D46" s="10"/>
      <c r="E46" s="10"/>
      <c r="F46" s="10">
        <v>7</v>
      </c>
      <c r="G46" s="10"/>
      <c r="H46" s="10">
        <v>1</v>
      </c>
      <c r="I46" s="10"/>
      <c r="J46" s="10">
        <v>1</v>
      </c>
      <c r="K46" s="10">
        <v>4</v>
      </c>
      <c r="L46" s="10">
        <v>66</v>
      </c>
      <c r="M46" s="10">
        <v>8</v>
      </c>
      <c r="N46" s="10">
        <v>1</v>
      </c>
      <c r="O46" s="10"/>
      <c r="P46" s="10"/>
      <c r="Q46" s="10"/>
      <c r="R46" s="10">
        <v>8</v>
      </c>
      <c r="S46" s="10"/>
      <c r="T46" s="10"/>
      <c r="U46" s="10" t="s">
        <v>0</v>
      </c>
      <c r="V46" s="10">
        <v>25</v>
      </c>
      <c r="W46" s="10">
        <v>27</v>
      </c>
      <c r="X46" s="17">
        <v>165</v>
      </c>
      <c r="Y46" s="19"/>
    </row>
    <row r="47" spans="1:25" ht="15" thickBot="1" x14ac:dyDescent="0.35">
      <c r="A47" s="85" t="s">
        <v>88</v>
      </c>
      <c r="B47" s="10"/>
      <c r="C47" s="10">
        <v>121</v>
      </c>
      <c r="D47" s="10"/>
      <c r="E47" s="10"/>
      <c r="F47" s="10">
        <v>43</v>
      </c>
      <c r="G47" s="10"/>
      <c r="H47" s="10">
        <v>15</v>
      </c>
      <c r="I47" s="10"/>
      <c r="J47" s="10">
        <v>1</v>
      </c>
      <c r="K47" s="10">
        <v>6</v>
      </c>
      <c r="L47" s="10">
        <v>641</v>
      </c>
      <c r="M47" s="10"/>
      <c r="N47" s="10"/>
      <c r="O47" s="10"/>
      <c r="P47" s="10"/>
      <c r="Q47" s="10">
        <v>1</v>
      </c>
      <c r="R47" s="10">
        <v>8</v>
      </c>
      <c r="S47" s="10"/>
      <c r="T47" s="10"/>
      <c r="U47" s="10" t="s">
        <v>0</v>
      </c>
      <c r="V47" s="10">
        <v>137</v>
      </c>
      <c r="W47" s="10">
        <v>162</v>
      </c>
      <c r="X47" s="17">
        <v>1137</v>
      </c>
      <c r="Y47" s="19"/>
    </row>
    <row r="48" spans="1:25" ht="15" thickBot="1" x14ac:dyDescent="0.35">
      <c r="A48" s="89" t="s">
        <v>44</v>
      </c>
      <c r="B48" s="10"/>
      <c r="C48" s="10">
        <v>310</v>
      </c>
      <c r="D48" s="11">
        <v>3</v>
      </c>
      <c r="E48" s="11"/>
      <c r="F48" s="11"/>
      <c r="G48" s="11"/>
      <c r="H48" s="11"/>
      <c r="I48" s="11"/>
      <c r="J48" s="11">
        <v>1</v>
      </c>
      <c r="K48" s="11">
        <v>1126</v>
      </c>
      <c r="L48" s="11">
        <v>2027</v>
      </c>
      <c r="M48" s="11"/>
      <c r="N48" s="11">
        <v>96</v>
      </c>
      <c r="O48" s="11"/>
      <c r="P48" s="11">
        <v>125</v>
      </c>
      <c r="Q48" s="11"/>
      <c r="R48" s="11"/>
      <c r="S48" s="11"/>
      <c r="T48" s="11"/>
      <c r="U48" s="11" t="s">
        <v>0</v>
      </c>
      <c r="V48" s="11">
        <v>100</v>
      </c>
      <c r="W48" s="11" t="s">
        <v>0</v>
      </c>
      <c r="X48" s="17">
        <v>3788</v>
      </c>
      <c r="Y48" s="19"/>
    </row>
    <row r="49" spans="1:26" ht="15" thickBot="1" x14ac:dyDescent="0.35">
      <c r="A49" s="90" t="s">
        <v>89</v>
      </c>
      <c r="B49" s="12"/>
      <c r="C49" s="12">
        <v>5</v>
      </c>
      <c r="D49" s="12"/>
      <c r="E49" s="12"/>
      <c r="F49" s="12"/>
      <c r="G49" s="12"/>
      <c r="H49" s="12"/>
      <c r="I49" s="12"/>
      <c r="J49" s="12"/>
      <c r="K49" s="12">
        <v>1126</v>
      </c>
      <c r="L49" s="12">
        <v>1877</v>
      </c>
      <c r="M49" s="12"/>
      <c r="N49" s="12">
        <v>96</v>
      </c>
      <c r="O49" s="12"/>
      <c r="P49" s="12"/>
      <c r="Q49" s="12"/>
      <c r="R49" s="12"/>
      <c r="S49" s="12"/>
      <c r="T49" s="12"/>
      <c r="U49" s="12" t="s">
        <v>0</v>
      </c>
      <c r="V49" s="12"/>
      <c r="W49" s="12" t="s">
        <v>0</v>
      </c>
      <c r="X49" s="17">
        <v>3105</v>
      </c>
      <c r="Y49" s="19"/>
    </row>
    <row r="50" spans="1:26" ht="15" thickBot="1" x14ac:dyDescent="0.35">
      <c r="A50" s="91" t="s">
        <v>90</v>
      </c>
      <c r="B50" s="12"/>
      <c r="C50" s="12"/>
      <c r="D50" s="12"/>
      <c r="E50" s="12"/>
      <c r="F50" s="12"/>
      <c r="G50" s="12"/>
      <c r="H50" s="12"/>
      <c r="I50" s="12"/>
      <c r="J50" s="12"/>
      <c r="K50" s="12">
        <v>834</v>
      </c>
      <c r="L50" s="12">
        <v>580</v>
      </c>
      <c r="M50" s="12"/>
      <c r="N50" s="12">
        <v>71</v>
      </c>
      <c r="O50" s="12"/>
      <c r="P50" s="12"/>
      <c r="Q50" s="12"/>
      <c r="R50" s="12"/>
      <c r="S50" s="12"/>
      <c r="T50" s="12"/>
      <c r="U50" s="12" t="s">
        <v>0</v>
      </c>
      <c r="V50" s="12"/>
      <c r="W50" s="12" t="s">
        <v>0</v>
      </c>
      <c r="X50" s="17">
        <v>1485</v>
      </c>
      <c r="Y50" s="19"/>
    </row>
    <row r="51" spans="1:26" ht="15" thickBot="1" x14ac:dyDescent="0.35">
      <c r="A51" s="90" t="s">
        <v>91</v>
      </c>
      <c r="B51" s="12"/>
      <c r="C51" s="12"/>
      <c r="D51" s="12">
        <v>3</v>
      </c>
      <c r="E51" s="12"/>
      <c r="F51" s="12"/>
      <c r="G51" s="12"/>
      <c r="H51" s="12"/>
      <c r="I51" s="12"/>
      <c r="J51" s="12">
        <v>1</v>
      </c>
      <c r="K51" s="12"/>
      <c r="L51" s="12">
        <v>149</v>
      </c>
      <c r="M51" s="12"/>
      <c r="N51" s="12"/>
      <c r="O51" s="12"/>
      <c r="P51" s="12"/>
      <c r="Q51" s="12"/>
      <c r="R51" s="12"/>
      <c r="S51" s="12"/>
      <c r="T51" s="12"/>
      <c r="U51" s="12" t="s">
        <v>0</v>
      </c>
      <c r="V51" s="12">
        <v>46</v>
      </c>
      <c r="W51" s="12" t="s">
        <v>0</v>
      </c>
      <c r="X51" s="17">
        <v>199</v>
      </c>
      <c r="Y51" s="19"/>
    </row>
    <row r="52" spans="1:26" ht="15" thickBot="1" x14ac:dyDescent="0.35">
      <c r="A52" s="90" t="s">
        <v>92</v>
      </c>
      <c r="B52" s="12"/>
      <c r="C52" s="12">
        <v>305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 t="s">
        <v>0</v>
      </c>
      <c r="V52" s="12">
        <v>34</v>
      </c>
      <c r="W52" s="12" t="s">
        <v>0</v>
      </c>
      <c r="X52" s="17">
        <v>339</v>
      </c>
      <c r="Y52" s="19"/>
    </row>
    <row r="53" spans="1:26" ht="15" thickBot="1" x14ac:dyDescent="0.35">
      <c r="A53" s="90" t="s">
        <v>93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>
        <v>1</v>
      </c>
      <c r="M53" s="12"/>
      <c r="N53" s="12"/>
      <c r="O53" s="12"/>
      <c r="P53" s="12">
        <v>125</v>
      </c>
      <c r="Q53" s="12"/>
      <c r="R53" s="12"/>
      <c r="S53" s="12"/>
      <c r="T53" s="12"/>
      <c r="U53" s="12" t="s">
        <v>0</v>
      </c>
      <c r="V53" s="12">
        <v>20</v>
      </c>
      <c r="W53" s="12" t="s">
        <v>0</v>
      </c>
      <c r="X53" s="17">
        <v>146</v>
      </c>
      <c r="Y53" s="19"/>
    </row>
    <row r="54" spans="1:26" ht="15" thickBot="1" x14ac:dyDescent="0.35">
      <c r="A54" s="89" t="s">
        <v>94</v>
      </c>
      <c r="B54" s="10"/>
      <c r="C54" s="10">
        <v>29</v>
      </c>
      <c r="D54" s="10">
        <v>1</v>
      </c>
      <c r="E54" s="10">
        <v>1</v>
      </c>
      <c r="F54" s="10">
        <v>38</v>
      </c>
      <c r="G54" s="10"/>
      <c r="H54" s="10">
        <v>5</v>
      </c>
      <c r="I54" s="10"/>
      <c r="J54" s="10">
        <v>18</v>
      </c>
      <c r="K54" s="10">
        <v>7</v>
      </c>
      <c r="L54" s="10">
        <v>32</v>
      </c>
      <c r="M54" s="10">
        <v>1</v>
      </c>
      <c r="N54" s="10">
        <v>1</v>
      </c>
      <c r="O54" s="10"/>
      <c r="P54" s="10"/>
      <c r="Q54" s="10"/>
      <c r="R54" s="10">
        <v>3</v>
      </c>
      <c r="S54" s="10"/>
      <c r="T54" s="10"/>
      <c r="U54" s="10" t="s">
        <v>0</v>
      </c>
      <c r="V54" s="10">
        <v>643</v>
      </c>
      <c r="W54" s="10">
        <v>920</v>
      </c>
      <c r="X54" s="17">
        <v>1698</v>
      </c>
      <c r="Y54" s="19"/>
    </row>
    <row r="55" spans="1:26" ht="15" thickBot="1" x14ac:dyDescent="0.35">
      <c r="A55" s="89" t="s">
        <v>95</v>
      </c>
      <c r="B55" s="10"/>
      <c r="C55" s="10">
        <v>1504</v>
      </c>
      <c r="D55" s="10">
        <v>1</v>
      </c>
      <c r="E55" s="10"/>
      <c r="F55" s="10">
        <v>453</v>
      </c>
      <c r="G55" s="10"/>
      <c r="H55" s="10">
        <v>17</v>
      </c>
      <c r="I55" s="10"/>
      <c r="J55" s="10">
        <v>93</v>
      </c>
      <c r="K55" s="10"/>
      <c r="L55" s="10"/>
      <c r="M55" s="10"/>
      <c r="N55" s="10">
        <v>48</v>
      </c>
      <c r="O55" s="10"/>
      <c r="P55" s="10"/>
      <c r="Q55" s="10"/>
      <c r="R55" s="10">
        <v>1</v>
      </c>
      <c r="S55" s="10"/>
      <c r="T55" s="10"/>
      <c r="U55" s="10" t="s">
        <v>0</v>
      </c>
      <c r="V55" s="10">
        <v>580</v>
      </c>
      <c r="W55" s="10">
        <v>2312</v>
      </c>
      <c r="X55" s="17">
        <v>5007</v>
      </c>
      <c r="Y55" s="19"/>
    </row>
    <row r="56" spans="1:26" ht="15" thickBot="1" x14ac:dyDescent="0.35">
      <c r="A56" s="92" t="s">
        <v>96</v>
      </c>
      <c r="B56" s="2">
        <v>-1</v>
      </c>
      <c r="C56" s="2">
        <v>0</v>
      </c>
      <c r="D56" s="2">
        <v>-1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-1</v>
      </c>
      <c r="M56" s="2">
        <v>1</v>
      </c>
      <c r="N56" s="2">
        <v>0</v>
      </c>
      <c r="O56" s="2">
        <v>0</v>
      </c>
      <c r="P56" s="2">
        <v>0</v>
      </c>
      <c r="Q56" s="2">
        <v>1</v>
      </c>
      <c r="R56" s="2">
        <v>0</v>
      </c>
      <c r="S56" s="2">
        <v>0</v>
      </c>
      <c r="T56" s="2">
        <v>0</v>
      </c>
      <c r="U56" s="2">
        <v>0</v>
      </c>
      <c r="V56" s="2">
        <v>-1</v>
      </c>
      <c r="W56" s="2">
        <v>0</v>
      </c>
      <c r="X56" s="18">
        <v>-1</v>
      </c>
    </row>
    <row r="58" spans="1:26" x14ac:dyDescent="0.3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52" sqref="W52"/>
      <pageMargins left="0.70866141732283472" right="0.70866141732283472" top="0.74803149606299213" bottom="0.74803149606299213" header="0.31496062992125984" footer="0.31496062992125984"/>
      <pageSetup paperSize="9" scale="46" fitToHeight="3" orientation="landscape" horizontalDpi="1200" verticalDpi="1200" r:id="rId1"/>
    </customSheetView>
  </customSheetViews>
  <mergeCells count="1">
    <mergeCell ref="A3:X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Y56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20" sqref="L20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1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1" width="11" customWidth="1"/>
    <col min="22" max="22" width="10.33203125" customWidth="1"/>
    <col min="23" max="23" width="11.33203125" customWidth="1"/>
    <col min="24" max="24" width="12.33203125" customWidth="1"/>
    <col min="25" max="25" width="13.6640625" customWidth="1"/>
  </cols>
  <sheetData>
    <row r="1" spans="1:25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5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5" ht="39.6" customHeight="1" thickBot="1" x14ac:dyDescent="0.35">
      <c r="A3" s="166" t="s">
        <v>121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</row>
    <row r="4" spans="1:25" ht="41.4" x14ac:dyDescent="0.3">
      <c r="A4" s="70" t="s">
        <v>47</v>
      </c>
      <c r="B4" s="93" t="s">
        <v>97</v>
      </c>
      <c r="C4" s="94" t="s">
        <v>98</v>
      </c>
      <c r="D4" s="95" t="s">
        <v>99</v>
      </c>
      <c r="E4" s="94" t="s">
        <v>100</v>
      </c>
      <c r="F4" s="95" t="s">
        <v>101</v>
      </c>
      <c r="G4" s="95" t="s">
        <v>102</v>
      </c>
      <c r="H4" s="94" t="s">
        <v>103</v>
      </c>
      <c r="I4" s="94" t="s">
        <v>104</v>
      </c>
      <c r="J4" s="95" t="s">
        <v>105</v>
      </c>
      <c r="K4" s="95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94" t="s">
        <v>113</v>
      </c>
      <c r="S4" s="94" t="s">
        <v>114</v>
      </c>
      <c r="T4" s="94" t="s">
        <v>115</v>
      </c>
      <c r="U4" s="94" t="s">
        <v>118</v>
      </c>
      <c r="V4" s="95" t="s">
        <v>17</v>
      </c>
      <c r="W4" s="94" t="s">
        <v>32</v>
      </c>
      <c r="X4" s="94" t="s">
        <v>116</v>
      </c>
    </row>
    <row r="5" spans="1:25" ht="15" thickBot="1" x14ac:dyDescent="0.35">
      <c r="A5" s="71">
        <v>2</v>
      </c>
      <c r="B5" s="66">
        <v>3</v>
      </c>
      <c r="C5" s="67">
        <v>4</v>
      </c>
      <c r="D5" s="67">
        <v>5</v>
      </c>
      <c r="E5" s="67">
        <v>6</v>
      </c>
      <c r="F5" s="67">
        <v>7</v>
      </c>
      <c r="G5" s="67">
        <v>8</v>
      </c>
      <c r="H5" s="67">
        <v>9</v>
      </c>
      <c r="I5" s="67">
        <v>10</v>
      </c>
      <c r="J5" s="67">
        <v>11</v>
      </c>
      <c r="K5" s="67">
        <v>12</v>
      </c>
      <c r="L5" s="67">
        <v>13</v>
      </c>
      <c r="M5" s="67">
        <v>15</v>
      </c>
      <c r="N5" s="67">
        <v>16</v>
      </c>
      <c r="O5" s="67">
        <v>17</v>
      </c>
      <c r="P5" s="67">
        <v>18</v>
      </c>
      <c r="Q5" s="67">
        <v>19</v>
      </c>
      <c r="R5" s="67">
        <v>20</v>
      </c>
      <c r="S5" s="67">
        <v>21</v>
      </c>
      <c r="T5" s="67">
        <v>22</v>
      </c>
      <c r="U5" s="67">
        <v>23</v>
      </c>
      <c r="V5" s="67">
        <v>24</v>
      </c>
      <c r="W5" s="67">
        <v>25</v>
      </c>
      <c r="X5" s="67">
        <v>26</v>
      </c>
    </row>
    <row r="6" spans="1:25" ht="15" thickBot="1" x14ac:dyDescent="0.35">
      <c r="A6" s="72" t="s">
        <v>48</v>
      </c>
      <c r="B6" s="62">
        <v>71639</v>
      </c>
      <c r="C6" s="62">
        <v>10577</v>
      </c>
      <c r="D6" s="62" t="s">
        <v>0</v>
      </c>
      <c r="E6" s="62">
        <v>15500</v>
      </c>
      <c r="F6" s="62">
        <v>50367</v>
      </c>
      <c r="G6" s="62">
        <v>2168</v>
      </c>
      <c r="H6" s="62">
        <v>29095</v>
      </c>
      <c r="I6" s="62">
        <v>381</v>
      </c>
      <c r="J6" s="62" t="s">
        <v>0</v>
      </c>
      <c r="K6" s="62" t="s">
        <v>0</v>
      </c>
      <c r="L6" s="62" t="s">
        <v>0</v>
      </c>
      <c r="M6" s="62" t="s">
        <v>0</v>
      </c>
      <c r="N6" s="62" t="s">
        <v>0</v>
      </c>
      <c r="O6" s="62" t="s">
        <v>0</v>
      </c>
      <c r="P6" s="62" t="s">
        <v>0</v>
      </c>
      <c r="Q6" s="62" t="s">
        <v>0</v>
      </c>
      <c r="R6" s="62" t="s">
        <v>0</v>
      </c>
      <c r="S6" s="62" t="s">
        <v>0</v>
      </c>
      <c r="T6" s="62" t="s">
        <v>0</v>
      </c>
      <c r="U6" s="62">
        <v>3277</v>
      </c>
      <c r="V6" s="62">
        <v>2725</v>
      </c>
      <c r="W6" s="62">
        <v>59</v>
      </c>
      <c r="X6" s="17">
        <v>185787</v>
      </c>
      <c r="Y6" s="19"/>
    </row>
    <row r="7" spans="1:25" ht="15" thickBot="1" x14ac:dyDescent="0.35">
      <c r="A7" s="73" t="s">
        <v>49</v>
      </c>
      <c r="B7" s="62">
        <v>669212</v>
      </c>
      <c r="C7" s="62">
        <v>632323</v>
      </c>
      <c r="D7" s="62">
        <v>57135</v>
      </c>
      <c r="E7" s="62"/>
      <c r="F7" s="62"/>
      <c r="G7" s="62"/>
      <c r="H7" s="62"/>
      <c r="I7" s="62"/>
      <c r="J7" s="62"/>
      <c r="K7" s="62">
        <v>88</v>
      </c>
      <c r="L7" s="62">
        <v>293</v>
      </c>
      <c r="M7" s="62"/>
      <c r="N7" s="62">
        <v>820</v>
      </c>
      <c r="O7" s="62" t="s">
        <v>0</v>
      </c>
      <c r="P7" s="62">
        <v>850</v>
      </c>
      <c r="Q7" s="62"/>
      <c r="R7" s="62"/>
      <c r="S7" s="62">
        <v>1055</v>
      </c>
      <c r="T7" s="62"/>
      <c r="U7" s="62" t="s">
        <v>0</v>
      </c>
      <c r="V7" s="62">
        <v>557</v>
      </c>
      <c r="W7" s="62" t="s">
        <v>0</v>
      </c>
      <c r="X7" s="17">
        <v>1362333</v>
      </c>
      <c r="Y7" s="19"/>
    </row>
    <row r="8" spans="1:25" ht="15" thickBot="1" x14ac:dyDescent="0.35">
      <c r="A8" s="73" t="s">
        <v>50</v>
      </c>
      <c r="B8" s="62">
        <v>50982</v>
      </c>
      <c r="C8" s="62">
        <v>0</v>
      </c>
      <c r="D8" s="62">
        <v>39848</v>
      </c>
      <c r="E8" s="62"/>
      <c r="F8" s="62"/>
      <c r="G8" s="62"/>
      <c r="H8" s="62">
        <v>9347</v>
      </c>
      <c r="I8" s="62"/>
      <c r="J8" s="62">
        <v>938</v>
      </c>
      <c r="K8" s="62">
        <v>79227</v>
      </c>
      <c r="L8" s="62">
        <v>127924</v>
      </c>
      <c r="M8" s="62">
        <v>97979</v>
      </c>
      <c r="N8" s="62">
        <v>12921</v>
      </c>
      <c r="O8" s="62" t="s">
        <v>0</v>
      </c>
      <c r="P8" s="62">
        <v>5303</v>
      </c>
      <c r="Q8" s="62"/>
      <c r="R8" s="62"/>
      <c r="S8" s="62"/>
      <c r="T8" s="62">
        <v>25550</v>
      </c>
      <c r="U8" s="62" t="s">
        <v>0</v>
      </c>
      <c r="V8" s="62">
        <v>2344</v>
      </c>
      <c r="W8" s="62" t="s">
        <v>0</v>
      </c>
      <c r="X8" s="17">
        <v>452363</v>
      </c>
      <c r="Y8" s="19"/>
    </row>
    <row r="9" spans="1:25" ht="15" thickBot="1" x14ac:dyDescent="0.35">
      <c r="A9" s="73" t="s">
        <v>51</v>
      </c>
      <c r="B9" s="62">
        <v>-6534</v>
      </c>
      <c r="C9" s="62">
        <v>-733</v>
      </c>
      <c r="D9" s="62">
        <v>1524</v>
      </c>
      <c r="E9" s="62">
        <v>733</v>
      </c>
      <c r="F9" s="62"/>
      <c r="G9" s="62"/>
      <c r="H9" s="62"/>
      <c r="I9" s="62"/>
      <c r="J9" s="62">
        <v>645</v>
      </c>
      <c r="K9" s="62">
        <v>-4249</v>
      </c>
      <c r="L9" s="62">
        <v>-820</v>
      </c>
      <c r="M9" s="62">
        <v>-1406</v>
      </c>
      <c r="N9" s="62">
        <v>-59</v>
      </c>
      <c r="O9" s="62" t="s">
        <v>0</v>
      </c>
      <c r="P9" s="62">
        <v>-29</v>
      </c>
      <c r="Q9" s="62">
        <v>-352</v>
      </c>
      <c r="R9" s="62">
        <v>-117</v>
      </c>
      <c r="S9" s="62">
        <v>59</v>
      </c>
      <c r="T9" s="62">
        <v>1406</v>
      </c>
      <c r="U9" s="62" t="s">
        <v>0</v>
      </c>
      <c r="V9" s="62" t="s">
        <v>0</v>
      </c>
      <c r="W9" s="62" t="s">
        <v>0</v>
      </c>
      <c r="X9" s="17">
        <v>-9933</v>
      </c>
      <c r="Y9" s="19"/>
    </row>
    <row r="10" spans="1:25" ht="28.8" thickBot="1" x14ac:dyDescent="0.35">
      <c r="A10" s="74" t="s">
        <v>52</v>
      </c>
      <c r="B10" s="15">
        <v>683335</v>
      </c>
      <c r="C10" s="15">
        <v>642168</v>
      </c>
      <c r="D10" s="15">
        <v>18811</v>
      </c>
      <c r="E10" s="15">
        <v>16232</v>
      </c>
      <c r="F10" s="15">
        <v>50367</v>
      </c>
      <c r="G10" s="15">
        <v>2168</v>
      </c>
      <c r="H10" s="15">
        <v>19748</v>
      </c>
      <c r="I10" s="15">
        <v>381</v>
      </c>
      <c r="J10" s="15">
        <v>-293</v>
      </c>
      <c r="K10" s="15">
        <v>-83388</v>
      </c>
      <c r="L10" s="15">
        <v>-128451</v>
      </c>
      <c r="M10" s="15">
        <v>-99386</v>
      </c>
      <c r="N10" s="15">
        <v>-12160</v>
      </c>
      <c r="O10" s="15" t="s">
        <v>0</v>
      </c>
      <c r="P10" s="15">
        <v>-4483</v>
      </c>
      <c r="Q10" s="15">
        <v>-352</v>
      </c>
      <c r="R10" s="15">
        <v>-117</v>
      </c>
      <c r="S10" s="15">
        <v>1113</v>
      </c>
      <c r="T10" s="15">
        <v>-24143</v>
      </c>
      <c r="U10" s="15">
        <v>3277</v>
      </c>
      <c r="V10" s="15">
        <v>938</v>
      </c>
      <c r="W10" s="15">
        <v>59</v>
      </c>
      <c r="X10" s="17">
        <v>1085824</v>
      </c>
      <c r="Y10" s="19"/>
    </row>
    <row r="11" spans="1:25" ht="15" thickBot="1" x14ac:dyDescent="0.35">
      <c r="A11" s="75" t="s">
        <v>53</v>
      </c>
      <c r="B11" s="4">
        <v>-674281</v>
      </c>
      <c r="C11" s="4">
        <v>-462354</v>
      </c>
      <c r="D11" s="4">
        <v>-29</v>
      </c>
      <c r="E11" s="4">
        <v>-14240</v>
      </c>
      <c r="F11" s="4">
        <v>-27015</v>
      </c>
      <c r="G11" s="4">
        <v>-2139</v>
      </c>
      <c r="H11" s="4">
        <v>-15177</v>
      </c>
      <c r="I11" s="4">
        <v>-352</v>
      </c>
      <c r="J11" s="4">
        <v>9171</v>
      </c>
      <c r="K11" s="4">
        <v>131381</v>
      </c>
      <c r="L11" s="4">
        <v>247468</v>
      </c>
      <c r="M11" s="4">
        <v>108351</v>
      </c>
      <c r="N11" s="4">
        <v>18371</v>
      </c>
      <c r="O11" s="4">
        <v>20715</v>
      </c>
      <c r="P11" s="4">
        <v>9698</v>
      </c>
      <c r="Q11" s="4">
        <v>440</v>
      </c>
      <c r="R11" s="4">
        <v>1260</v>
      </c>
      <c r="S11" s="4"/>
      <c r="T11" s="4">
        <v>117083</v>
      </c>
      <c r="U11" s="4">
        <v>-3277</v>
      </c>
      <c r="V11" s="4">
        <v>128129</v>
      </c>
      <c r="W11" s="4">
        <v>244069</v>
      </c>
      <c r="X11" s="17">
        <v>-162728</v>
      </c>
      <c r="Y11" s="19"/>
    </row>
    <row r="12" spans="1:25" ht="15" thickBot="1" x14ac:dyDescent="0.35">
      <c r="A12" s="76" t="s">
        <v>54</v>
      </c>
      <c r="B12" s="6">
        <v>-29</v>
      </c>
      <c r="C12" s="6">
        <v>-457754</v>
      </c>
      <c r="D12" s="6">
        <v>-29</v>
      </c>
      <c r="E12" s="6">
        <v>-2989</v>
      </c>
      <c r="F12" s="6">
        <v>-9376</v>
      </c>
      <c r="G12" s="6">
        <v>-2139</v>
      </c>
      <c r="H12" s="6">
        <v>-32816</v>
      </c>
      <c r="I12" s="6">
        <v>-352</v>
      </c>
      <c r="J12" s="6">
        <v>-996</v>
      </c>
      <c r="K12" s="6"/>
      <c r="L12" s="6">
        <v>-59</v>
      </c>
      <c r="M12" s="6">
        <v>-20451</v>
      </c>
      <c r="N12" s="6"/>
      <c r="O12" s="6">
        <v>-3370</v>
      </c>
      <c r="P12" s="6"/>
      <c r="Q12" s="6"/>
      <c r="R12" s="6">
        <v>-176</v>
      </c>
      <c r="S12" s="6"/>
      <c r="T12" s="6">
        <v>-29</v>
      </c>
      <c r="U12" s="6">
        <v>-3277</v>
      </c>
      <c r="V12" s="6">
        <v>136186</v>
      </c>
      <c r="W12" s="6">
        <v>244069</v>
      </c>
      <c r="X12" s="17">
        <v>-153586</v>
      </c>
      <c r="Y12" s="19"/>
    </row>
    <row r="13" spans="1:25" ht="31.8" customHeight="1" thickBot="1" x14ac:dyDescent="0.35">
      <c r="A13" s="77" t="s">
        <v>55</v>
      </c>
      <c r="B13" s="63"/>
      <c r="C13" s="63">
        <v>-115559</v>
      </c>
      <c r="D13" s="63"/>
      <c r="E13" s="63"/>
      <c r="F13" s="63"/>
      <c r="G13" s="63"/>
      <c r="H13" s="63"/>
      <c r="I13" s="63"/>
      <c r="J13" s="63"/>
      <c r="K13" s="63"/>
      <c r="L13" s="63"/>
      <c r="M13" s="63">
        <v>-12687</v>
      </c>
      <c r="N13" s="63"/>
      <c r="O13" s="63"/>
      <c r="P13" s="63"/>
      <c r="Q13" s="63"/>
      <c r="R13" s="63"/>
      <c r="S13" s="63"/>
      <c r="T13" s="63"/>
      <c r="U13" s="63"/>
      <c r="V13" s="63">
        <v>56959</v>
      </c>
      <c r="W13" s="63">
        <v>645</v>
      </c>
      <c r="X13" s="17">
        <v>-70642</v>
      </c>
      <c r="Y13" s="19"/>
    </row>
    <row r="14" spans="1:25" ht="15" thickBot="1" x14ac:dyDescent="0.35">
      <c r="A14" s="77" t="s">
        <v>56</v>
      </c>
      <c r="B14" s="63"/>
      <c r="C14" s="63">
        <v>-217494</v>
      </c>
      <c r="D14" s="63"/>
      <c r="E14" s="63">
        <v>-557</v>
      </c>
      <c r="F14" s="63">
        <v>-88</v>
      </c>
      <c r="G14" s="63">
        <v>-29</v>
      </c>
      <c r="H14" s="63">
        <v>-3077</v>
      </c>
      <c r="I14" s="63"/>
      <c r="J14" s="63">
        <v>-615</v>
      </c>
      <c r="K14" s="63"/>
      <c r="L14" s="63"/>
      <c r="M14" s="63">
        <v>-6739</v>
      </c>
      <c r="N14" s="63"/>
      <c r="O14" s="63"/>
      <c r="P14" s="63"/>
      <c r="Q14" s="63"/>
      <c r="R14" s="63"/>
      <c r="S14" s="63"/>
      <c r="T14" s="63"/>
      <c r="U14" s="63"/>
      <c r="V14" s="63">
        <v>63083</v>
      </c>
      <c r="W14" s="63">
        <v>117141</v>
      </c>
      <c r="X14" s="17">
        <v>-48374</v>
      </c>
      <c r="Y14" s="19"/>
    </row>
    <row r="15" spans="1:25" ht="15" thickBot="1" x14ac:dyDescent="0.35">
      <c r="A15" s="77" t="s">
        <v>57</v>
      </c>
      <c r="B15" s="63"/>
      <c r="C15" s="63">
        <v>-49693</v>
      </c>
      <c r="D15" s="63"/>
      <c r="E15" s="63">
        <v>-498</v>
      </c>
      <c r="F15" s="63"/>
      <c r="G15" s="63">
        <v>-381</v>
      </c>
      <c r="H15" s="63">
        <v>-11720</v>
      </c>
      <c r="I15" s="63">
        <v>-293</v>
      </c>
      <c r="J15" s="63"/>
      <c r="K15" s="63"/>
      <c r="L15" s="63"/>
      <c r="M15" s="63">
        <v>-117</v>
      </c>
      <c r="N15" s="63"/>
      <c r="O15" s="63">
        <v>-1729</v>
      </c>
      <c r="P15" s="63"/>
      <c r="Q15" s="63"/>
      <c r="R15" s="63"/>
      <c r="S15" s="63"/>
      <c r="T15" s="63">
        <v>-29</v>
      </c>
      <c r="U15" s="63"/>
      <c r="V15" s="63">
        <v>13654</v>
      </c>
      <c r="W15" s="63">
        <v>35863</v>
      </c>
      <c r="X15" s="17">
        <v>-14943</v>
      </c>
      <c r="Y15" s="19"/>
    </row>
    <row r="16" spans="1:25" ht="15" thickBot="1" x14ac:dyDescent="0.35">
      <c r="A16" s="77" t="s">
        <v>58</v>
      </c>
      <c r="B16" s="63"/>
      <c r="C16" s="63">
        <v>-39057</v>
      </c>
      <c r="D16" s="63"/>
      <c r="E16" s="63">
        <v>-557</v>
      </c>
      <c r="F16" s="63">
        <v>-7940</v>
      </c>
      <c r="G16" s="63"/>
      <c r="H16" s="63">
        <v>-10050</v>
      </c>
      <c r="I16" s="63"/>
      <c r="J16" s="63">
        <v>-117</v>
      </c>
      <c r="K16" s="63"/>
      <c r="L16" s="63"/>
      <c r="M16" s="63">
        <v>-29</v>
      </c>
      <c r="N16" s="63"/>
      <c r="O16" s="63"/>
      <c r="P16" s="63"/>
      <c r="Q16" s="63"/>
      <c r="R16" s="63"/>
      <c r="S16" s="63"/>
      <c r="T16" s="63"/>
      <c r="U16" s="63"/>
      <c r="V16" s="63" t="s">
        <v>0</v>
      </c>
      <c r="W16" s="63">
        <v>49253</v>
      </c>
      <c r="X16" s="17">
        <v>-8497</v>
      </c>
      <c r="Y16" s="19"/>
    </row>
    <row r="17" spans="1:25" ht="18" customHeight="1" thickBot="1" x14ac:dyDescent="0.35">
      <c r="A17" s="77" t="s">
        <v>59</v>
      </c>
      <c r="B17" s="63">
        <v>-29</v>
      </c>
      <c r="C17" s="63">
        <v>-34779</v>
      </c>
      <c r="D17" s="63">
        <v>-29</v>
      </c>
      <c r="E17" s="63">
        <v>-1377</v>
      </c>
      <c r="F17" s="63">
        <v>-1348</v>
      </c>
      <c r="G17" s="63"/>
      <c r="H17" s="63">
        <v>-7970</v>
      </c>
      <c r="I17" s="63">
        <v>-59</v>
      </c>
      <c r="J17" s="63">
        <v>-264</v>
      </c>
      <c r="K17" s="63"/>
      <c r="L17" s="63">
        <v>-59</v>
      </c>
      <c r="M17" s="63">
        <v>-879</v>
      </c>
      <c r="N17" s="63"/>
      <c r="O17" s="63">
        <v>-1641</v>
      </c>
      <c r="P17" s="63"/>
      <c r="Q17" s="63"/>
      <c r="R17" s="63">
        <v>-176</v>
      </c>
      <c r="S17" s="63"/>
      <c r="T17" s="63"/>
      <c r="U17" s="63"/>
      <c r="V17" s="63" t="s">
        <v>0</v>
      </c>
      <c r="W17" s="63">
        <v>41167</v>
      </c>
      <c r="X17" s="17">
        <v>-7442</v>
      </c>
      <c r="Y17" s="19"/>
    </row>
    <row r="18" spans="1:25" ht="15" thickBot="1" x14ac:dyDescent="0.35">
      <c r="A18" s="77" t="s">
        <v>60</v>
      </c>
      <c r="B18" s="63"/>
      <c r="C18" s="63">
        <v>-1172</v>
      </c>
      <c r="D18" s="63"/>
      <c r="E18" s="63"/>
      <c r="F18" s="63"/>
      <c r="G18" s="63">
        <v>-1729</v>
      </c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>
        <v>1260</v>
      </c>
      <c r="W18" s="63" t="s">
        <v>0</v>
      </c>
      <c r="X18" s="17">
        <v>-1641</v>
      </c>
      <c r="Y18" s="19"/>
    </row>
    <row r="19" spans="1:25" ht="15" thickBot="1" x14ac:dyDescent="0.35">
      <c r="A19" s="77" t="s">
        <v>122</v>
      </c>
      <c r="B19" s="63" t="s">
        <v>0</v>
      </c>
      <c r="C19" s="63" t="s">
        <v>0</v>
      </c>
      <c r="D19" s="63" t="s">
        <v>0</v>
      </c>
      <c r="E19" s="63" t="s">
        <v>0</v>
      </c>
      <c r="F19" s="63" t="s">
        <v>0</v>
      </c>
      <c r="G19" s="63" t="s">
        <v>0</v>
      </c>
      <c r="H19" s="63" t="s">
        <v>0</v>
      </c>
      <c r="I19" s="63" t="s">
        <v>0</v>
      </c>
      <c r="J19" s="63" t="s">
        <v>0</v>
      </c>
      <c r="K19" s="63" t="s">
        <v>0</v>
      </c>
      <c r="L19" s="63" t="s">
        <v>0</v>
      </c>
      <c r="M19" s="63" t="s">
        <v>0</v>
      </c>
      <c r="N19" s="63" t="s">
        <v>0</v>
      </c>
      <c r="O19" s="63" t="s">
        <v>0</v>
      </c>
      <c r="P19" s="63" t="s">
        <v>0</v>
      </c>
      <c r="Q19" s="63" t="s">
        <v>0</v>
      </c>
      <c r="R19" s="63" t="s">
        <v>0</v>
      </c>
      <c r="S19" s="63" t="s">
        <v>0</v>
      </c>
      <c r="T19" s="63" t="s">
        <v>0</v>
      </c>
      <c r="U19" s="63">
        <v>-3277</v>
      </c>
      <c r="V19" s="63">
        <v>1231</v>
      </c>
      <c r="W19" s="63" t="s">
        <v>0</v>
      </c>
      <c r="X19" s="17">
        <v>-2047</v>
      </c>
      <c r="Y19" s="19"/>
    </row>
    <row r="20" spans="1:25" ht="15" thickBot="1" x14ac:dyDescent="0.35">
      <c r="A20" s="78" t="s">
        <v>61</v>
      </c>
      <c r="B20" s="5" t="s">
        <v>0</v>
      </c>
      <c r="C20" s="5" t="s">
        <v>0</v>
      </c>
      <c r="D20" s="5" t="s">
        <v>0</v>
      </c>
      <c r="E20" s="5" t="s">
        <v>0</v>
      </c>
      <c r="F20" s="5" t="s">
        <v>0</v>
      </c>
      <c r="G20" s="5" t="s">
        <v>0</v>
      </c>
      <c r="H20" s="5" t="s">
        <v>0</v>
      </c>
      <c r="I20" s="5" t="s">
        <v>0</v>
      </c>
      <c r="J20" s="5" t="s">
        <v>0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 t="s">
        <v>0</v>
      </c>
      <c r="V20" s="5">
        <v>-8058</v>
      </c>
      <c r="W20" s="5" t="s">
        <v>0</v>
      </c>
      <c r="X20" s="17">
        <v>-8058</v>
      </c>
      <c r="Y20" s="19"/>
    </row>
    <row r="21" spans="1:25" ht="15" thickBot="1" x14ac:dyDescent="0.35">
      <c r="A21" s="78" t="s">
        <v>62</v>
      </c>
      <c r="B21" s="6">
        <v>-674252</v>
      </c>
      <c r="C21" s="6">
        <v>-4600</v>
      </c>
      <c r="D21" s="6"/>
      <c r="E21" s="6">
        <v>-11251</v>
      </c>
      <c r="F21" s="6">
        <v>-17639</v>
      </c>
      <c r="G21" s="6"/>
      <c r="H21" s="6">
        <v>17639</v>
      </c>
      <c r="I21" s="6"/>
      <c r="J21" s="6">
        <v>10167</v>
      </c>
      <c r="K21" s="6">
        <v>131381</v>
      </c>
      <c r="L21" s="6">
        <v>247526</v>
      </c>
      <c r="M21" s="6">
        <v>128803</v>
      </c>
      <c r="N21" s="6">
        <v>18371</v>
      </c>
      <c r="O21" s="6">
        <v>24085</v>
      </c>
      <c r="P21" s="6">
        <v>9698</v>
      </c>
      <c r="Q21" s="6">
        <v>440</v>
      </c>
      <c r="R21" s="6">
        <v>1436</v>
      </c>
      <c r="S21" s="6"/>
      <c r="T21" s="6">
        <v>117112</v>
      </c>
      <c r="U21" s="6" t="s">
        <v>0</v>
      </c>
      <c r="V21" s="5" t="s">
        <v>0</v>
      </c>
      <c r="W21" s="5" t="s">
        <v>0</v>
      </c>
      <c r="X21" s="17">
        <v>-1084</v>
      </c>
      <c r="Y21" s="19"/>
    </row>
    <row r="22" spans="1:25" ht="15" thickBot="1" x14ac:dyDescent="0.35">
      <c r="A22" s="77" t="s">
        <v>63</v>
      </c>
      <c r="B22" s="63">
        <v>-674252</v>
      </c>
      <c r="C22" s="63" t="s">
        <v>0</v>
      </c>
      <c r="D22" s="63" t="s">
        <v>0</v>
      </c>
      <c r="E22" s="63" t="s">
        <v>0</v>
      </c>
      <c r="F22" s="63" t="s">
        <v>0</v>
      </c>
      <c r="G22" s="63" t="s">
        <v>0</v>
      </c>
      <c r="H22" s="63" t="s">
        <v>0</v>
      </c>
      <c r="I22" s="63" t="s">
        <v>0</v>
      </c>
      <c r="J22" s="63" t="s">
        <v>0</v>
      </c>
      <c r="K22" s="63">
        <v>140757</v>
      </c>
      <c r="L22" s="63">
        <v>247526</v>
      </c>
      <c r="M22" s="63">
        <v>128803</v>
      </c>
      <c r="N22" s="63">
        <v>7325</v>
      </c>
      <c r="O22" s="63">
        <v>24085</v>
      </c>
      <c r="P22" s="63">
        <v>9698</v>
      </c>
      <c r="Q22" s="63">
        <v>440</v>
      </c>
      <c r="R22" s="63">
        <v>1436</v>
      </c>
      <c r="S22" s="63" t="s">
        <v>0</v>
      </c>
      <c r="T22" s="63">
        <v>114182</v>
      </c>
      <c r="U22" s="63" t="s">
        <v>0</v>
      </c>
      <c r="V22" s="63" t="s">
        <v>0</v>
      </c>
      <c r="W22" s="63" t="s">
        <v>0</v>
      </c>
      <c r="X22" s="17">
        <v>0</v>
      </c>
      <c r="Y22" s="19"/>
    </row>
    <row r="23" spans="1:25" ht="18" customHeight="1" thickBot="1" x14ac:dyDescent="0.35">
      <c r="A23" s="77" t="s">
        <v>64</v>
      </c>
      <c r="B23" s="63" t="s">
        <v>0</v>
      </c>
      <c r="C23" s="63" t="s">
        <v>0</v>
      </c>
      <c r="D23" s="63" t="s">
        <v>0</v>
      </c>
      <c r="E23" s="63">
        <v>-11251</v>
      </c>
      <c r="F23" s="63" t="s">
        <v>0</v>
      </c>
      <c r="G23" s="63" t="s">
        <v>0</v>
      </c>
      <c r="H23" s="63" t="s">
        <v>0</v>
      </c>
      <c r="I23" s="63" t="s">
        <v>0</v>
      </c>
      <c r="J23" s="63">
        <v>10167</v>
      </c>
      <c r="K23" s="63" t="s">
        <v>0</v>
      </c>
      <c r="L23" s="63" t="s">
        <v>0</v>
      </c>
      <c r="M23" s="63" t="s">
        <v>0</v>
      </c>
      <c r="N23" s="63" t="s">
        <v>0</v>
      </c>
      <c r="O23" s="63" t="s">
        <v>0</v>
      </c>
      <c r="P23" s="63" t="s">
        <v>0</v>
      </c>
      <c r="Q23" s="63" t="s">
        <v>0</v>
      </c>
      <c r="R23" s="63" t="s">
        <v>0</v>
      </c>
      <c r="S23" s="63" t="s">
        <v>0</v>
      </c>
      <c r="T23" s="63" t="s">
        <v>0</v>
      </c>
      <c r="U23" s="63" t="s">
        <v>0</v>
      </c>
      <c r="V23" s="63" t="s">
        <v>0</v>
      </c>
      <c r="W23" s="63" t="s">
        <v>0</v>
      </c>
      <c r="X23" s="17">
        <v>-1084</v>
      </c>
      <c r="Y23" s="19"/>
    </row>
    <row r="24" spans="1:25" ht="15" thickBot="1" x14ac:dyDescent="0.35">
      <c r="A24" s="77" t="s">
        <v>65</v>
      </c>
      <c r="B24" s="63" t="s">
        <v>0</v>
      </c>
      <c r="C24" s="63" t="s">
        <v>0</v>
      </c>
      <c r="D24" s="63" t="s">
        <v>0</v>
      </c>
      <c r="E24" s="63" t="s">
        <v>0</v>
      </c>
      <c r="F24" s="63">
        <v>-17639</v>
      </c>
      <c r="G24" s="63" t="s">
        <v>0</v>
      </c>
      <c r="H24" s="63">
        <v>17639</v>
      </c>
      <c r="I24" s="63" t="s">
        <v>0</v>
      </c>
      <c r="J24" s="63" t="s">
        <v>0</v>
      </c>
      <c r="K24" s="63" t="s">
        <v>0</v>
      </c>
      <c r="L24" s="63" t="s">
        <v>0</v>
      </c>
      <c r="M24" s="63" t="s">
        <v>0</v>
      </c>
      <c r="N24" s="63" t="s">
        <v>0</v>
      </c>
      <c r="O24" s="63" t="s">
        <v>0</v>
      </c>
      <c r="P24" s="63" t="s">
        <v>0</v>
      </c>
      <c r="Q24" s="63" t="s">
        <v>0</v>
      </c>
      <c r="R24" s="63" t="s">
        <v>0</v>
      </c>
      <c r="S24" s="63" t="s">
        <v>0</v>
      </c>
      <c r="T24" s="63" t="s">
        <v>0</v>
      </c>
      <c r="U24" s="63" t="s">
        <v>0</v>
      </c>
      <c r="V24" s="63" t="s">
        <v>0</v>
      </c>
      <c r="W24" s="63" t="s">
        <v>0</v>
      </c>
      <c r="X24" s="17">
        <v>0</v>
      </c>
      <c r="Y24" s="19"/>
    </row>
    <row r="25" spans="1:25" ht="20.399999999999999" customHeight="1" thickBot="1" x14ac:dyDescent="0.35">
      <c r="A25" s="77" t="s">
        <v>66</v>
      </c>
      <c r="B25" s="63"/>
      <c r="C25" s="63">
        <v>-4600</v>
      </c>
      <c r="D25" s="63"/>
      <c r="E25" s="63"/>
      <c r="F25" s="63"/>
      <c r="G25" s="63"/>
      <c r="H25" s="63"/>
      <c r="I25" s="63"/>
      <c r="J25" s="63"/>
      <c r="K25" s="63">
        <v>-9376</v>
      </c>
      <c r="L25" s="63"/>
      <c r="M25" s="63"/>
      <c r="N25" s="63">
        <v>11046</v>
      </c>
      <c r="O25" s="63"/>
      <c r="P25" s="63"/>
      <c r="Q25" s="63"/>
      <c r="R25" s="63"/>
      <c r="S25" s="63"/>
      <c r="T25" s="63">
        <v>2930</v>
      </c>
      <c r="U25" s="63" t="s">
        <v>0</v>
      </c>
      <c r="V25" s="63" t="s">
        <v>0</v>
      </c>
      <c r="W25" s="63" t="s">
        <v>0</v>
      </c>
      <c r="X25" s="17">
        <v>0</v>
      </c>
      <c r="Y25" s="19"/>
    </row>
    <row r="26" spans="1:25" ht="15" thickBot="1" x14ac:dyDescent="0.35">
      <c r="A26" s="79" t="s">
        <v>67</v>
      </c>
      <c r="B26" s="8">
        <v>117</v>
      </c>
      <c r="C26" s="8">
        <v>53590</v>
      </c>
      <c r="D26" s="8">
        <v>1377</v>
      </c>
      <c r="E26" s="8"/>
      <c r="F26" s="8">
        <v>88</v>
      </c>
      <c r="G26" s="8"/>
      <c r="H26" s="8"/>
      <c r="I26" s="8"/>
      <c r="J26" s="8"/>
      <c r="K26" s="8"/>
      <c r="L26" s="8">
        <v>29</v>
      </c>
      <c r="M26" s="8">
        <v>88</v>
      </c>
      <c r="N26" s="8">
        <v>59</v>
      </c>
      <c r="O26" s="8">
        <v>-4219</v>
      </c>
      <c r="P26" s="8"/>
      <c r="Q26" s="8">
        <v>29</v>
      </c>
      <c r="R26" s="8">
        <v>205</v>
      </c>
      <c r="S26" s="8">
        <v>147</v>
      </c>
      <c r="T26" s="8">
        <v>92940</v>
      </c>
      <c r="U26" s="8" t="s">
        <v>0</v>
      </c>
      <c r="V26" s="8" t="s">
        <v>0</v>
      </c>
      <c r="W26" s="8" t="s">
        <v>0</v>
      </c>
      <c r="X26" s="17">
        <v>144449</v>
      </c>
      <c r="Y26" s="19"/>
    </row>
    <row r="27" spans="1:25" ht="42" thickBot="1" x14ac:dyDescent="0.35">
      <c r="A27" s="80" t="s">
        <v>68</v>
      </c>
      <c r="B27" s="64"/>
      <c r="C27" s="64">
        <v>53560</v>
      </c>
      <c r="D27" s="64">
        <v>498</v>
      </c>
      <c r="E27" s="64"/>
      <c r="F27" s="64"/>
      <c r="G27" s="64"/>
      <c r="H27" s="64"/>
      <c r="I27" s="64"/>
      <c r="J27" s="64"/>
      <c r="K27" s="64"/>
      <c r="L27" s="64"/>
      <c r="M27" s="64">
        <v>88</v>
      </c>
      <c r="N27" s="64">
        <v>59</v>
      </c>
      <c r="O27" s="64"/>
      <c r="P27" s="64"/>
      <c r="Q27" s="64"/>
      <c r="R27" s="64">
        <v>205</v>
      </c>
      <c r="S27" s="64">
        <v>88</v>
      </c>
      <c r="T27" s="64">
        <v>92324</v>
      </c>
      <c r="U27" s="64" t="s">
        <v>0</v>
      </c>
      <c r="V27" s="64" t="s">
        <v>0</v>
      </c>
      <c r="W27" s="64" t="s">
        <v>0</v>
      </c>
      <c r="X27" s="17">
        <v>146822</v>
      </c>
      <c r="Y27" s="19"/>
    </row>
    <row r="28" spans="1:25" ht="15" thickBot="1" x14ac:dyDescent="0.35">
      <c r="A28" s="81" t="s">
        <v>69</v>
      </c>
      <c r="B28" s="64">
        <v>117</v>
      </c>
      <c r="C28" s="64">
        <v>29</v>
      </c>
      <c r="D28" s="64">
        <v>879</v>
      </c>
      <c r="E28" s="64"/>
      <c r="F28" s="64">
        <v>88</v>
      </c>
      <c r="G28" s="64"/>
      <c r="H28" s="64"/>
      <c r="I28" s="64"/>
      <c r="J28" s="64"/>
      <c r="K28" s="64"/>
      <c r="L28" s="64">
        <v>29</v>
      </c>
      <c r="M28" s="64"/>
      <c r="N28" s="64"/>
      <c r="O28" s="64"/>
      <c r="P28" s="64"/>
      <c r="Q28" s="64">
        <v>29</v>
      </c>
      <c r="R28" s="64"/>
      <c r="S28" s="64">
        <v>59</v>
      </c>
      <c r="T28" s="64">
        <v>615</v>
      </c>
      <c r="U28" s="64" t="s">
        <v>0</v>
      </c>
      <c r="V28" s="64" t="s">
        <v>0</v>
      </c>
      <c r="W28" s="64" t="s">
        <v>0</v>
      </c>
      <c r="X28" s="17">
        <v>1846</v>
      </c>
      <c r="Y28" s="19"/>
    </row>
    <row r="29" spans="1:25" ht="15" thickBot="1" x14ac:dyDescent="0.35">
      <c r="A29" s="82" t="s">
        <v>70</v>
      </c>
      <c r="B29" s="64" t="s">
        <v>0</v>
      </c>
      <c r="C29" s="64" t="s">
        <v>0</v>
      </c>
      <c r="D29" s="64" t="s">
        <v>0</v>
      </c>
      <c r="E29" s="64" t="s">
        <v>0</v>
      </c>
      <c r="F29" s="64" t="s">
        <v>0</v>
      </c>
      <c r="G29" s="64" t="s">
        <v>0</v>
      </c>
      <c r="H29" s="64" t="s">
        <v>0</v>
      </c>
      <c r="I29" s="64" t="s">
        <v>0</v>
      </c>
      <c r="J29" s="64" t="s">
        <v>0</v>
      </c>
      <c r="K29" s="64" t="s">
        <v>0</v>
      </c>
      <c r="L29" s="64" t="s">
        <v>0</v>
      </c>
      <c r="M29" s="64" t="s">
        <v>0</v>
      </c>
      <c r="N29" s="64" t="s">
        <v>0</v>
      </c>
      <c r="O29" s="64">
        <v>-4219</v>
      </c>
      <c r="P29" s="64" t="s">
        <v>0</v>
      </c>
      <c r="Q29" s="64" t="s">
        <v>0</v>
      </c>
      <c r="R29" s="64" t="s">
        <v>0</v>
      </c>
      <c r="S29" s="64" t="s">
        <v>0</v>
      </c>
      <c r="T29" s="64" t="s">
        <v>0</v>
      </c>
      <c r="U29" s="64" t="s">
        <v>0</v>
      </c>
      <c r="V29" s="64" t="s">
        <v>0</v>
      </c>
      <c r="W29" s="64" t="s">
        <v>0</v>
      </c>
      <c r="X29" s="17">
        <v>-4219</v>
      </c>
      <c r="Y29" s="19"/>
    </row>
    <row r="30" spans="1:25" ht="15" thickBot="1" x14ac:dyDescent="0.35">
      <c r="A30" s="83" t="s">
        <v>71</v>
      </c>
      <c r="B30" s="65">
        <v>8937</v>
      </c>
      <c r="C30" s="65">
        <v>1377</v>
      </c>
      <c r="D30" s="65"/>
      <c r="E30" s="65">
        <v>674</v>
      </c>
      <c r="F30" s="65">
        <v>29</v>
      </c>
      <c r="G30" s="65"/>
      <c r="H30" s="65"/>
      <c r="I30" s="65"/>
      <c r="J30" s="65"/>
      <c r="K30" s="65"/>
      <c r="L30" s="65"/>
      <c r="M30" s="65"/>
      <c r="N30" s="65"/>
      <c r="O30" s="65">
        <v>176</v>
      </c>
      <c r="P30" s="65"/>
      <c r="Q30" s="65"/>
      <c r="R30" s="65"/>
      <c r="S30" s="65"/>
      <c r="T30" s="65"/>
      <c r="U30" s="65" t="s">
        <v>0</v>
      </c>
      <c r="V30" s="65">
        <v>9874</v>
      </c>
      <c r="W30" s="65">
        <v>16965</v>
      </c>
      <c r="X30" s="17">
        <v>38031</v>
      </c>
      <c r="Y30" s="19"/>
    </row>
    <row r="31" spans="1:25" ht="15" thickBot="1" x14ac:dyDescent="0.35">
      <c r="A31" s="84" t="s">
        <v>72</v>
      </c>
      <c r="B31" s="9"/>
      <c r="C31" s="9">
        <v>124847</v>
      </c>
      <c r="D31" s="9">
        <v>17404</v>
      </c>
      <c r="E31" s="9">
        <v>1319</v>
      </c>
      <c r="F31" s="9">
        <v>23235</v>
      </c>
      <c r="G31" s="9">
        <v>29</v>
      </c>
      <c r="H31" s="9">
        <v>4571</v>
      </c>
      <c r="I31" s="9">
        <v>29</v>
      </c>
      <c r="J31" s="9">
        <v>8878</v>
      </c>
      <c r="K31" s="9">
        <v>47993</v>
      </c>
      <c r="L31" s="9">
        <v>118987</v>
      </c>
      <c r="M31" s="9">
        <v>8878</v>
      </c>
      <c r="N31" s="9">
        <v>6153</v>
      </c>
      <c r="O31" s="9">
        <v>24759</v>
      </c>
      <c r="P31" s="9">
        <v>5215</v>
      </c>
      <c r="Q31" s="9">
        <v>59</v>
      </c>
      <c r="R31" s="9">
        <v>938</v>
      </c>
      <c r="S31" s="9">
        <v>967</v>
      </c>
      <c r="T31" s="9"/>
      <c r="U31" s="9" t="s">
        <v>0</v>
      </c>
      <c r="V31" s="9">
        <v>119192</v>
      </c>
      <c r="W31" s="9">
        <v>227163</v>
      </c>
      <c r="X31" s="17">
        <v>740616</v>
      </c>
      <c r="Y31" s="19"/>
    </row>
    <row r="32" spans="1:25" ht="15" thickBot="1" x14ac:dyDescent="0.35">
      <c r="A32" s="85" t="s">
        <v>73</v>
      </c>
      <c r="B32" s="10"/>
      <c r="C32" s="11">
        <v>41958</v>
      </c>
      <c r="D32" s="11">
        <v>17228</v>
      </c>
      <c r="E32" s="11">
        <v>1289</v>
      </c>
      <c r="F32" s="11">
        <v>615</v>
      </c>
      <c r="G32" s="11">
        <v>29</v>
      </c>
      <c r="H32" s="11">
        <v>2989</v>
      </c>
      <c r="I32" s="11">
        <v>29</v>
      </c>
      <c r="J32" s="11">
        <v>4131</v>
      </c>
      <c r="K32" s="11">
        <v>147</v>
      </c>
      <c r="L32" s="11">
        <v>3194</v>
      </c>
      <c r="M32" s="11">
        <v>8497</v>
      </c>
      <c r="N32" s="11">
        <v>59</v>
      </c>
      <c r="O32" s="11">
        <v>24759</v>
      </c>
      <c r="P32" s="11"/>
      <c r="Q32" s="11"/>
      <c r="R32" s="11">
        <v>88</v>
      </c>
      <c r="S32" s="11">
        <v>967</v>
      </c>
      <c r="T32" s="11"/>
      <c r="U32" s="11" t="s">
        <v>0</v>
      </c>
      <c r="V32" s="11">
        <v>57018</v>
      </c>
      <c r="W32" s="11">
        <v>83945</v>
      </c>
      <c r="X32" s="17">
        <v>246940</v>
      </c>
      <c r="Y32" s="19"/>
    </row>
    <row r="33" spans="1:25" ht="15" thickBot="1" x14ac:dyDescent="0.35">
      <c r="A33" s="86" t="s">
        <v>74</v>
      </c>
      <c r="B33" s="12"/>
      <c r="C33" s="12">
        <v>440</v>
      </c>
      <c r="D33" s="12"/>
      <c r="E33" s="12"/>
      <c r="F33" s="12"/>
      <c r="G33" s="12"/>
      <c r="H33" s="12"/>
      <c r="I33" s="12"/>
      <c r="J33" s="12"/>
      <c r="K33" s="12"/>
      <c r="L33" s="12">
        <v>762</v>
      </c>
      <c r="M33" s="12"/>
      <c r="N33" s="12"/>
      <c r="O33" s="12"/>
      <c r="P33" s="12"/>
      <c r="Q33" s="12"/>
      <c r="R33" s="12"/>
      <c r="S33" s="12"/>
      <c r="T33" s="12"/>
      <c r="U33" s="12" t="s">
        <v>0</v>
      </c>
      <c r="V33" s="12">
        <v>1992</v>
      </c>
      <c r="W33" s="12">
        <v>1699</v>
      </c>
      <c r="X33" s="17">
        <v>4893</v>
      </c>
      <c r="Y33" s="19"/>
    </row>
    <row r="34" spans="1:25" ht="15" thickBot="1" x14ac:dyDescent="0.35">
      <c r="A34" s="86" t="s">
        <v>75</v>
      </c>
      <c r="B34" s="12"/>
      <c r="C34" s="12">
        <v>41225</v>
      </c>
      <c r="D34" s="12">
        <v>17228</v>
      </c>
      <c r="E34" s="12">
        <v>1143</v>
      </c>
      <c r="F34" s="12">
        <v>264</v>
      </c>
      <c r="G34" s="12">
        <v>29</v>
      </c>
      <c r="H34" s="12">
        <v>2959</v>
      </c>
      <c r="I34" s="12">
        <v>29</v>
      </c>
      <c r="J34" s="12">
        <v>4131</v>
      </c>
      <c r="K34" s="12">
        <v>59</v>
      </c>
      <c r="L34" s="12">
        <v>1875</v>
      </c>
      <c r="M34" s="12">
        <v>8497</v>
      </c>
      <c r="N34" s="12">
        <v>59</v>
      </c>
      <c r="O34" s="12">
        <v>24759</v>
      </c>
      <c r="P34" s="13"/>
      <c r="Q34" s="12"/>
      <c r="R34" s="12">
        <v>88</v>
      </c>
      <c r="S34" s="12">
        <v>967</v>
      </c>
      <c r="T34" s="13"/>
      <c r="U34" s="13" t="s">
        <v>0</v>
      </c>
      <c r="V34" s="12">
        <v>51539</v>
      </c>
      <c r="W34" s="12">
        <v>80048</v>
      </c>
      <c r="X34" s="17">
        <v>234898</v>
      </c>
      <c r="Y34" s="19"/>
    </row>
    <row r="35" spans="1:25" ht="42.6" thickBot="1" x14ac:dyDescent="0.35">
      <c r="A35" s="87" t="s">
        <v>76</v>
      </c>
      <c r="B35" s="12"/>
      <c r="C35" s="12">
        <v>4014</v>
      </c>
      <c r="D35" s="12"/>
      <c r="E35" s="12"/>
      <c r="F35" s="12">
        <v>59</v>
      </c>
      <c r="G35" s="12"/>
      <c r="H35" s="12">
        <v>59</v>
      </c>
      <c r="I35" s="12"/>
      <c r="J35" s="12"/>
      <c r="K35" s="12">
        <v>29</v>
      </c>
      <c r="L35" s="12">
        <v>352</v>
      </c>
      <c r="M35" s="12">
        <v>88</v>
      </c>
      <c r="N35" s="12"/>
      <c r="O35" s="12"/>
      <c r="P35" s="12"/>
      <c r="Q35" s="12"/>
      <c r="R35" s="12">
        <v>29</v>
      </c>
      <c r="S35" s="12"/>
      <c r="T35" s="12"/>
      <c r="U35" s="12" t="s">
        <v>0</v>
      </c>
      <c r="V35" s="12">
        <v>6270</v>
      </c>
      <c r="W35" s="12">
        <v>17844</v>
      </c>
      <c r="X35" s="17">
        <v>28743</v>
      </c>
      <c r="Y35" s="19"/>
    </row>
    <row r="36" spans="1:25" ht="42.6" thickBot="1" x14ac:dyDescent="0.35">
      <c r="A36" s="87" t="s">
        <v>77</v>
      </c>
      <c r="B36" s="12"/>
      <c r="C36" s="12">
        <v>234</v>
      </c>
      <c r="D36" s="12"/>
      <c r="E36" s="12"/>
      <c r="F36" s="12"/>
      <c r="G36" s="12"/>
      <c r="H36" s="12"/>
      <c r="I36" s="12"/>
      <c r="J36" s="12"/>
      <c r="K36" s="12"/>
      <c r="L36" s="12">
        <v>205</v>
      </c>
      <c r="M36" s="12"/>
      <c r="N36" s="12"/>
      <c r="O36" s="12"/>
      <c r="P36" s="12"/>
      <c r="Q36" s="12"/>
      <c r="R36" s="12"/>
      <c r="S36" s="12"/>
      <c r="T36" s="12"/>
      <c r="U36" s="12" t="s">
        <v>0</v>
      </c>
      <c r="V36" s="12">
        <v>1231</v>
      </c>
      <c r="W36" s="12">
        <v>2022</v>
      </c>
      <c r="X36" s="17">
        <v>3692</v>
      </c>
      <c r="Y36" s="19"/>
    </row>
    <row r="37" spans="1:25" ht="42.6" thickBot="1" x14ac:dyDescent="0.35">
      <c r="A37" s="87" t="s">
        <v>78</v>
      </c>
      <c r="B37" s="12"/>
      <c r="C37" s="12">
        <v>1113</v>
      </c>
      <c r="D37" s="12"/>
      <c r="E37" s="12"/>
      <c r="F37" s="12">
        <v>29</v>
      </c>
      <c r="G37" s="12"/>
      <c r="H37" s="12">
        <v>2520</v>
      </c>
      <c r="I37" s="12"/>
      <c r="J37" s="12"/>
      <c r="K37" s="12"/>
      <c r="L37" s="12">
        <v>381</v>
      </c>
      <c r="M37" s="12"/>
      <c r="N37" s="12"/>
      <c r="O37" s="12"/>
      <c r="P37" s="12"/>
      <c r="Q37" s="12"/>
      <c r="R37" s="12"/>
      <c r="S37" s="12"/>
      <c r="T37" s="12"/>
      <c r="U37" s="12" t="s">
        <v>0</v>
      </c>
      <c r="V37" s="12">
        <v>4454</v>
      </c>
      <c r="W37" s="12">
        <v>11954</v>
      </c>
      <c r="X37" s="17">
        <v>20451</v>
      </c>
      <c r="Y37" s="19"/>
    </row>
    <row r="38" spans="1:25" ht="28.8" thickBot="1" x14ac:dyDescent="0.35">
      <c r="A38" s="87" t="s">
        <v>79</v>
      </c>
      <c r="B38" s="12"/>
      <c r="C38" s="12">
        <v>6710</v>
      </c>
      <c r="D38" s="12"/>
      <c r="E38" s="12">
        <v>352</v>
      </c>
      <c r="F38" s="12"/>
      <c r="G38" s="12"/>
      <c r="H38" s="12"/>
      <c r="I38" s="12"/>
      <c r="J38" s="12"/>
      <c r="K38" s="12"/>
      <c r="L38" s="12">
        <v>117</v>
      </c>
      <c r="M38" s="12">
        <v>8380</v>
      </c>
      <c r="N38" s="12"/>
      <c r="O38" s="12">
        <v>24759</v>
      </c>
      <c r="P38" s="12"/>
      <c r="Q38" s="12"/>
      <c r="R38" s="12"/>
      <c r="S38" s="12"/>
      <c r="T38" s="12"/>
      <c r="U38" s="12" t="s">
        <v>0</v>
      </c>
      <c r="V38" s="12">
        <v>6798</v>
      </c>
      <c r="W38" s="12">
        <v>19514</v>
      </c>
      <c r="X38" s="17">
        <v>66628</v>
      </c>
      <c r="Y38" s="19"/>
    </row>
    <row r="39" spans="1:25" ht="28.8" thickBot="1" x14ac:dyDescent="0.35">
      <c r="A39" s="87" t="s">
        <v>80</v>
      </c>
      <c r="B39" s="12"/>
      <c r="C39" s="12">
        <v>7149</v>
      </c>
      <c r="D39" s="12"/>
      <c r="E39" s="12"/>
      <c r="F39" s="12"/>
      <c r="G39" s="12">
        <v>29</v>
      </c>
      <c r="H39" s="12"/>
      <c r="I39" s="12"/>
      <c r="J39" s="12"/>
      <c r="K39" s="12"/>
      <c r="L39" s="12">
        <v>147</v>
      </c>
      <c r="M39" s="12">
        <v>29</v>
      </c>
      <c r="N39" s="12"/>
      <c r="O39" s="12"/>
      <c r="P39" s="12"/>
      <c r="Q39" s="12"/>
      <c r="R39" s="12">
        <v>29</v>
      </c>
      <c r="S39" s="12"/>
      <c r="T39" s="12"/>
      <c r="U39" s="12" t="s">
        <v>0</v>
      </c>
      <c r="V39" s="12">
        <v>12365</v>
      </c>
      <c r="W39" s="12">
        <v>17697</v>
      </c>
      <c r="X39" s="17">
        <v>37445</v>
      </c>
      <c r="Y39" s="19"/>
    </row>
    <row r="40" spans="1:25" ht="42.6" thickBot="1" x14ac:dyDescent="0.35">
      <c r="A40" s="87" t="s">
        <v>81</v>
      </c>
      <c r="B40" s="12"/>
      <c r="C40" s="12">
        <v>13390</v>
      </c>
      <c r="D40" s="12">
        <v>17228</v>
      </c>
      <c r="E40" s="12">
        <v>791</v>
      </c>
      <c r="F40" s="12">
        <v>59</v>
      </c>
      <c r="G40" s="12"/>
      <c r="H40" s="12">
        <v>29</v>
      </c>
      <c r="I40" s="12">
        <v>29</v>
      </c>
      <c r="J40" s="12">
        <v>4131</v>
      </c>
      <c r="K40" s="12"/>
      <c r="L40" s="12">
        <v>176</v>
      </c>
      <c r="M40" s="12"/>
      <c r="N40" s="12">
        <v>29</v>
      </c>
      <c r="O40" s="12"/>
      <c r="P40" s="12"/>
      <c r="Q40" s="12"/>
      <c r="R40" s="12"/>
      <c r="S40" s="12">
        <v>410</v>
      </c>
      <c r="T40" s="12"/>
      <c r="U40" s="12" t="s">
        <v>0</v>
      </c>
      <c r="V40" s="12">
        <v>5948</v>
      </c>
      <c r="W40" s="12">
        <v>4249</v>
      </c>
      <c r="X40" s="17">
        <v>46470</v>
      </c>
      <c r="Y40" s="19"/>
    </row>
    <row r="41" spans="1:25" ht="56.4" thickBot="1" x14ac:dyDescent="0.35">
      <c r="A41" s="87" t="s">
        <v>82</v>
      </c>
      <c r="B41" s="12"/>
      <c r="C41" s="12">
        <v>5977</v>
      </c>
      <c r="D41" s="12"/>
      <c r="E41" s="12"/>
      <c r="F41" s="12"/>
      <c r="G41" s="12"/>
      <c r="H41" s="12">
        <v>29</v>
      </c>
      <c r="I41" s="12"/>
      <c r="J41" s="12"/>
      <c r="K41" s="12"/>
      <c r="L41" s="12">
        <v>117</v>
      </c>
      <c r="M41" s="12"/>
      <c r="N41" s="12"/>
      <c r="O41" s="12"/>
      <c r="P41" s="12"/>
      <c r="Q41" s="12"/>
      <c r="R41" s="12">
        <v>29</v>
      </c>
      <c r="S41" s="12">
        <v>88</v>
      </c>
      <c r="T41" s="12"/>
      <c r="U41" s="12" t="s">
        <v>0</v>
      </c>
      <c r="V41" s="12">
        <v>7882</v>
      </c>
      <c r="W41" s="12">
        <v>938</v>
      </c>
      <c r="X41" s="17">
        <v>15060</v>
      </c>
      <c r="Y41" s="19"/>
    </row>
    <row r="42" spans="1:25" ht="42.6" thickBot="1" x14ac:dyDescent="0.35">
      <c r="A42" s="87" t="s">
        <v>83</v>
      </c>
      <c r="B42" s="12"/>
      <c r="C42" s="12">
        <v>1641</v>
      </c>
      <c r="D42" s="12"/>
      <c r="E42" s="12"/>
      <c r="F42" s="12">
        <v>29</v>
      </c>
      <c r="G42" s="12"/>
      <c r="H42" s="12">
        <v>29</v>
      </c>
      <c r="I42" s="12"/>
      <c r="J42" s="12"/>
      <c r="K42" s="12"/>
      <c r="L42" s="12">
        <v>176</v>
      </c>
      <c r="M42" s="12"/>
      <c r="N42" s="12"/>
      <c r="O42" s="12"/>
      <c r="P42" s="12"/>
      <c r="Q42" s="12"/>
      <c r="R42" s="12"/>
      <c r="S42" s="12">
        <v>352</v>
      </c>
      <c r="T42" s="12"/>
      <c r="U42" s="12" t="s">
        <v>0</v>
      </c>
      <c r="V42" s="12">
        <v>2871</v>
      </c>
      <c r="W42" s="12">
        <v>2051</v>
      </c>
      <c r="X42" s="17">
        <v>7149</v>
      </c>
      <c r="Y42" s="19"/>
    </row>
    <row r="43" spans="1:25" ht="28.8" thickBot="1" x14ac:dyDescent="0.35">
      <c r="A43" s="87" t="s">
        <v>84</v>
      </c>
      <c r="B43" s="12"/>
      <c r="C43" s="12">
        <v>703</v>
      </c>
      <c r="D43" s="12"/>
      <c r="E43" s="12"/>
      <c r="F43" s="12">
        <v>29</v>
      </c>
      <c r="G43" s="12"/>
      <c r="H43" s="12"/>
      <c r="I43" s="12"/>
      <c r="J43" s="12"/>
      <c r="K43" s="12">
        <v>29</v>
      </c>
      <c r="L43" s="12">
        <v>88</v>
      </c>
      <c r="M43" s="12"/>
      <c r="N43" s="12"/>
      <c r="O43" s="12"/>
      <c r="P43" s="12"/>
      <c r="Q43" s="12"/>
      <c r="R43" s="12"/>
      <c r="S43" s="12">
        <v>117</v>
      </c>
      <c r="T43" s="12"/>
      <c r="U43" s="12" t="s">
        <v>0</v>
      </c>
      <c r="V43" s="12">
        <v>1465</v>
      </c>
      <c r="W43" s="12">
        <v>1348</v>
      </c>
      <c r="X43" s="17">
        <v>3780</v>
      </c>
      <c r="Y43" s="19"/>
    </row>
    <row r="44" spans="1:25" ht="28.8" thickBot="1" x14ac:dyDescent="0.35">
      <c r="A44" s="87" t="s">
        <v>85</v>
      </c>
      <c r="B44" s="12"/>
      <c r="C44" s="12">
        <v>293</v>
      </c>
      <c r="D44" s="12"/>
      <c r="E44" s="12"/>
      <c r="F44" s="12">
        <v>59</v>
      </c>
      <c r="G44" s="12"/>
      <c r="H44" s="12">
        <v>293</v>
      </c>
      <c r="I44" s="12"/>
      <c r="J44" s="12"/>
      <c r="K44" s="12"/>
      <c r="L44" s="12">
        <v>117</v>
      </c>
      <c r="M44" s="12"/>
      <c r="N44" s="12">
        <v>29</v>
      </c>
      <c r="O44" s="12"/>
      <c r="P44" s="12"/>
      <c r="Q44" s="12"/>
      <c r="R44" s="12"/>
      <c r="S44" s="12"/>
      <c r="T44" s="12"/>
      <c r="U44" s="12" t="s">
        <v>0</v>
      </c>
      <c r="V44" s="12">
        <v>2256</v>
      </c>
      <c r="W44" s="12">
        <v>2432</v>
      </c>
      <c r="X44" s="17">
        <v>5479</v>
      </c>
      <c r="Y44" s="19"/>
    </row>
    <row r="45" spans="1:25" ht="28.8" thickBot="1" x14ac:dyDescent="0.35">
      <c r="A45" s="86" t="s">
        <v>86</v>
      </c>
      <c r="B45" s="12"/>
      <c r="C45" s="12">
        <v>293</v>
      </c>
      <c r="D45" s="12"/>
      <c r="E45" s="12">
        <v>147</v>
      </c>
      <c r="F45" s="12">
        <v>352</v>
      </c>
      <c r="G45" s="12"/>
      <c r="H45" s="12">
        <v>29</v>
      </c>
      <c r="I45" s="12"/>
      <c r="J45" s="12"/>
      <c r="K45" s="12">
        <v>88</v>
      </c>
      <c r="L45" s="12">
        <v>557</v>
      </c>
      <c r="M45" s="12"/>
      <c r="N45" s="12"/>
      <c r="O45" s="12"/>
      <c r="P45" s="12"/>
      <c r="Q45" s="12"/>
      <c r="R45" s="12"/>
      <c r="S45" s="12"/>
      <c r="T45" s="12"/>
      <c r="U45" s="12" t="s">
        <v>0</v>
      </c>
      <c r="V45" s="12">
        <v>3487</v>
      </c>
      <c r="W45" s="12">
        <v>2198</v>
      </c>
      <c r="X45" s="17">
        <v>7149</v>
      </c>
      <c r="Y45" s="19"/>
    </row>
    <row r="46" spans="1:25" ht="15" thickBot="1" x14ac:dyDescent="0.35">
      <c r="A46" s="88" t="s">
        <v>87</v>
      </c>
      <c r="B46" s="10"/>
      <c r="C46" s="11">
        <v>674</v>
      </c>
      <c r="D46" s="11"/>
      <c r="E46" s="10"/>
      <c r="F46" s="11">
        <v>293</v>
      </c>
      <c r="G46" s="10"/>
      <c r="H46" s="11">
        <v>59</v>
      </c>
      <c r="I46" s="10"/>
      <c r="J46" s="11">
        <v>29</v>
      </c>
      <c r="K46" s="11">
        <v>147</v>
      </c>
      <c r="L46" s="11">
        <v>2754</v>
      </c>
      <c r="M46" s="11">
        <v>352</v>
      </c>
      <c r="N46" s="11">
        <v>59</v>
      </c>
      <c r="O46" s="10"/>
      <c r="P46" s="10"/>
      <c r="Q46" s="10"/>
      <c r="R46" s="11">
        <v>352</v>
      </c>
      <c r="S46" s="10"/>
      <c r="T46" s="10"/>
      <c r="U46" s="11" t="s">
        <v>0</v>
      </c>
      <c r="V46" s="11">
        <v>1055</v>
      </c>
      <c r="W46" s="11">
        <v>1143</v>
      </c>
      <c r="X46" s="17">
        <v>6915</v>
      </c>
      <c r="Y46" s="19"/>
    </row>
    <row r="47" spans="1:25" ht="15" thickBot="1" x14ac:dyDescent="0.35">
      <c r="A47" s="85" t="s">
        <v>88</v>
      </c>
      <c r="B47" s="10"/>
      <c r="C47" s="11">
        <v>5069</v>
      </c>
      <c r="D47" s="10"/>
      <c r="E47" s="10"/>
      <c r="F47" s="11">
        <v>1787</v>
      </c>
      <c r="G47" s="10"/>
      <c r="H47" s="11">
        <v>615</v>
      </c>
      <c r="I47" s="10"/>
      <c r="J47" s="11">
        <v>59</v>
      </c>
      <c r="K47" s="11">
        <v>264</v>
      </c>
      <c r="L47" s="11">
        <v>26839</v>
      </c>
      <c r="M47" s="10"/>
      <c r="N47" s="10">
        <v>0</v>
      </c>
      <c r="O47" s="10"/>
      <c r="P47" s="10"/>
      <c r="Q47" s="11">
        <v>59</v>
      </c>
      <c r="R47" s="11">
        <v>352</v>
      </c>
      <c r="S47" s="10"/>
      <c r="T47" s="10"/>
      <c r="U47" s="11" t="s">
        <v>0</v>
      </c>
      <c r="V47" s="11">
        <v>5743</v>
      </c>
      <c r="W47" s="11">
        <v>6798</v>
      </c>
      <c r="X47" s="17">
        <v>47583</v>
      </c>
      <c r="Y47" s="19"/>
    </row>
    <row r="48" spans="1:25" ht="15" thickBot="1" x14ac:dyDescent="0.35">
      <c r="A48" s="89" t="s">
        <v>44</v>
      </c>
      <c r="B48" s="10"/>
      <c r="C48" s="11">
        <v>12980</v>
      </c>
      <c r="D48" s="11">
        <v>117</v>
      </c>
      <c r="E48" s="11"/>
      <c r="F48" s="11"/>
      <c r="G48" s="11"/>
      <c r="H48" s="11"/>
      <c r="I48" s="11"/>
      <c r="J48" s="11">
        <v>29</v>
      </c>
      <c r="K48" s="11">
        <v>47144</v>
      </c>
      <c r="L48" s="11">
        <v>84853</v>
      </c>
      <c r="M48" s="11"/>
      <c r="N48" s="11">
        <v>4014</v>
      </c>
      <c r="O48" s="11"/>
      <c r="P48" s="11">
        <v>5215</v>
      </c>
      <c r="Q48" s="11"/>
      <c r="R48" s="11"/>
      <c r="S48" s="11"/>
      <c r="T48" s="11"/>
      <c r="U48" s="11" t="s">
        <v>0</v>
      </c>
      <c r="V48" s="11">
        <v>4190</v>
      </c>
      <c r="W48" s="11" t="s">
        <v>0</v>
      </c>
      <c r="X48" s="17">
        <v>158542</v>
      </c>
      <c r="Y48" s="19"/>
    </row>
    <row r="49" spans="1:25" ht="15" thickBot="1" x14ac:dyDescent="0.35">
      <c r="A49" s="90" t="s">
        <v>89</v>
      </c>
      <c r="B49" s="12"/>
      <c r="C49" s="12">
        <v>205</v>
      </c>
      <c r="D49" s="12"/>
      <c r="E49" s="12"/>
      <c r="F49" s="12"/>
      <c r="G49" s="12"/>
      <c r="H49" s="12"/>
      <c r="I49" s="12"/>
      <c r="J49" s="12"/>
      <c r="K49" s="12">
        <v>47144</v>
      </c>
      <c r="L49" s="12">
        <v>78583</v>
      </c>
      <c r="M49" s="12"/>
      <c r="N49" s="12">
        <v>4014</v>
      </c>
      <c r="O49" s="12"/>
      <c r="P49" s="12"/>
      <c r="Q49" s="12"/>
      <c r="R49" s="12"/>
      <c r="S49" s="12"/>
      <c r="T49" s="12"/>
      <c r="U49" s="12" t="s">
        <v>0</v>
      </c>
      <c r="V49" s="12"/>
      <c r="W49" s="12" t="s">
        <v>0</v>
      </c>
      <c r="X49" s="17">
        <v>129946</v>
      </c>
      <c r="Y49" s="19"/>
    </row>
    <row r="50" spans="1:25" ht="15" thickBot="1" x14ac:dyDescent="0.35">
      <c r="A50" s="91" t="s">
        <v>90</v>
      </c>
      <c r="B50" s="12"/>
      <c r="C50" s="12"/>
      <c r="D50" s="12"/>
      <c r="E50" s="12"/>
      <c r="F50" s="12"/>
      <c r="G50" s="12"/>
      <c r="H50" s="12"/>
      <c r="I50" s="12"/>
      <c r="J50" s="12"/>
      <c r="K50" s="12">
        <v>34896</v>
      </c>
      <c r="L50" s="12">
        <v>24260</v>
      </c>
      <c r="M50" s="12"/>
      <c r="N50" s="12">
        <v>2989</v>
      </c>
      <c r="O50" s="12"/>
      <c r="P50" s="12"/>
      <c r="Q50" s="12"/>
      <c r="R50" s="12"/>
      <c r="S50" s="12"/>
      <c r="T50" s="12"/>
      <c r="U50" s="12" t="s">
        <v>0</v>
      </c>
      <c r="V50" s="12"/>
      <c r="W50" s="12" t="s">
        <v>0</v>
      </c>
      <c r="X50" s="17">
        <v>62145</v>
      </c>
      <c r="Y50" s="19"/>
    </row>
    <row r="51" spans="1:25" ht="15" thickBot="1" x14ac:dyDescent="0.35">
      <c r="A51" s="90" t="s">
        <v>91</v>
      </c>
      <c r="B51" s="12"/>
      <c r="C51" s="12"/>
      <c r="D51" s="12">
        <v>117</v>
      </c>
      <c r="E51" s="12"/>
      <c r="F51" s="12"/>
      <c r="G51" s="12"/>
      <c r="H51" s="12"/>
      <c r="I51" s="12"/>
      <c r="J51" s="12">
        <v>29</v>
      </c>
      <c r="K51" s="12"/>
      <c r="L51" s="12">
        <v>6241</v>
      </c>
      <c r="M51" s="12"/>
      <c r="N51" s="12"/>
      <c r="O51" s="12"/>
      <c r="P51" s="12"/>
      <c r="Q51" s="12"/>
      <c r="R51" s="12"/>
      <c r="S51" s="12"/>
      <c r="T51" s="12"/>
      <c r="U51" s="12" t="s">
        <v>0</v>
      </c>
      <c r="V51" s="12">
        <v>1934</v>
      </c>
      <c r="W51" s="12" t="s">
        <v>0</v>
      </c>
      <c r="X51" s="17">
        <v>8321</v>
      </c>
      <c r="Y51" s="19"/>
    </row>
    <row r="52" spans="1:25" ht="15" thickBot="1" x14ac:dyDescent="0.35">
      <c r="A52" s="90" t="s">
        <v>92</v>
      </c>
      <c r="B52" s="12"/>
      <c r="C52" s="12">
        <v>12775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 t="s">
        <v>0</v>
      </c>
      <c r="V52" s="12">
        <v>1406</v>
      </c>
      <c r="W52" s="12" t="s">
        <v>0</v>
      </c>
      <c r="X52" s="17">
        <v>14181</v>
      </c>
      <c r="Y52" s="19"/>
    </row>
    <row r="53" spans="1:25" ht="15" thickBot="1" x14ac:dyDescent="0.35">
      <c r="A53" s="90" t="s">
        <v>93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>
        <v>29</v>
      </c>
      <c r="M53" s="12"/>
      <c r="N53" s="12"/>
      <c r="O53" s="12"/>
      <c r="P53" s="12">
        <v>5215</v>
      </c>
      <c r="Q53" s="12"/>
      <c r="R53" s="12"/>
      <c r="S53" s="12"/>
      <c r="T53" s="12"/>
      <c r="U53" s="12" t="s">
        <v>0</v>
      </c>
      <c r="V53" s="12">
        <v>850</v>
      </c>
      <c r="W53" s="12" t="s">
        <v>0</v>
      </c>
      <c r="X53" s="17">
        <v>6094</v>
      </c>
      <c r="Y53" s="19"/>
    </row>
    <row r="54" spans="1:25" ht="15" thickBot="1" x14ac:dyDescent="0.35">
      <c r="A54" s="89" t="s">
        <v>94</v>
      </c>
      <c r="B54" s="10"/>
      <c r="C54" s="11">
        <v>1231</v>
      </c>
      <c r="D54" s="10">
        <v>29</v>
      </c>
      <c r="E54" s="10">
        <v>29</v>
      </c>
      <c r="F54" s="11">
        <v>1582</v>
      </c>
      <c r="G54" s="10"/>
      <c r="H54" s="11">
        <v>205</v>
      </c>
      <c r="I54" s="11"/>
      <c r="J54" s="11">
        <v>733</v>
      </c>
      <c r="K54" s="11">
        <v>293</v>
      </c>
      <c r="L54" s="11">
        <v>1348</v>
      </c>
      <c r="M54" s="11">
        <v>29</v>
      </c>
      <c r="N54" s="10">
        <v>29</v>
      </c>
      <c r="O54" s="10"/>
      <c r="P54" s="10"/>
      <c r="Q54" s="10"/>
      <c r="R54" s="11">
        <v>117</v>
      </c>
      <c r="S54" s="10"/>
      <c r="T54" s="10"/>
      <c r="U54" s="11" t="s">
        <v>0</v>
      </c>
      <c r="V54" s="11">
        <v>26927</v>
      </c>
      <c r="W54" s="11">
        <v>38500</v>
      </c>
      <c r="X54" s="17">
        <v>71053</v>
      </c>
      <c r="Y54" s="19"/>
    </row>
    <row r="55" spans="1:25" ht="15" thickBot="1" x14ac:dyDescent="0.35">
      <c r="A55" s="89" t="s">
        <v>95</v>
      </c>
      <c r="B55" s="10"/>
      <c r="C55" s="11">
        <v>62936</v>
      </c>
      <c r="D55" s="11">
        <v>29</v>
      </c>
      <c r="E55" s="10"/>
      <c r="F55" s="11">
        <v>18957</v>
      </c>
      <c r="G55" s="10"/>
      <c r="H55" s="11">
        <v>703</v>
      </c>
      <c r="I55" s="10"/>
      <c r="J55" s="11">
        <v>3897</v>
      </c>
      <c r="K55" s="10"/>
      <c r="L55" s="10"/>
      <c r="M55" s="10"/>
      <c r="N55" s="11">
        <v>1992</v>
      </c>
      <c r="O55" s="10"/>
      <c r="P55" s="10"/>
      <c r="Q55" s="10"/>
      <c r="R55" s="10">
        <v>29</v>
      </c>
      <c r="S55" s="10"/>
      <c r="T55" s="10"/>
      <c r="U55" s="11" t="s">
        <v>0</v>
      </c>
      <c r="V55" s="11">
        <v>24260</v>
      </c>
      <c r="W55" s="11">
        <v>96778</v>
      </c>
      <c r="X55" s="17">
        <v>209583</v>
      </c>
      <c r="Y55" s="19"/>
    </row>
    <row r="56" spans="1:25" ht="15" thickBot="1" x14ac:dyDescent="0.35">
      <c r="A56" s="92" t="s">
        <v>96</v>
      </c>
      <c r="B56" s="2">
        <v>0</v>
      </c>
      <c r="C56" s="2">
        <v>0</v>
      </c>
      <c r="D56" s="2">
        <v>1</v>
      </c>
      <c r="E56" s="2">
        <v>-1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1</v>
      </c>
      <c r="M56" s="2">
        <v>-1</v>
      </c>
      <c r="N56" s="2">
        <v>-1</v>
      </c>
      <c r="O56" s="2">
        <v>-1</v>
      </c>
      <c r="P56" s="2">
        <v>0</v>
      </c>
      <c r="Q56" s="2">
        <v>0</v>
      </c>
      <c r="R56" s="2">
        <v>0</v>
      </c>
      <c r="S56" s="2">
        <v>-1</v>
      </c>
      <c r="T56" s="2">
        <v>0</v>
      </c>
      <c r="U56" s="2">
        <v>0</v>
      </c>
      <c r="V56" s="2">
        <v>1</v>
      </c>
      <c r="W56" s="2">
        <v>0</v>
      </c>
      <c r="X56" s="2">
        <v>0</v>
      </c>
      <c r="Y56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44" sqref="W44"/>
      <pageMargins left="0.70866141732283472" right="0.70866141732283472" top="0.74803149606299213" bottom="0.74803149606299213" header="0.31496062992125984" footer="0.31496062992125984"/>
      <pageSetup paperSize="9" scale="46" fitToHeight="2" orientation="landscape" horizontalDpi="1200" verticalDpi="1200" r:id="rId1"/>
    </customSheetView>
  </customSheetViews>
  <mergeCells count="1">
    <mergeCell ref="A3:X3"/>
  </mergeCells>
  <pageMargins left="0.70866141732283472" right="0.70866141732283472" top="0.74803149606299213" bottom="0.74803149606299213" header="0.31496062992125984" footer="0.31496062992125984"/>
  <pageSetup paperSize="9" scale="46" fitToHeight="2" orientation="landscape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INFOGRAPHIC</vt:lpstr>
      <vt:lpstr>1000 tonnes of coal equivalent</vt:lpstr>
      <vt:lpstr>1000 tonnes of oil equivalent</vt:lpstr>
      <vt:lpstr>TJ</vt:lpstr>
      <vt:lpstr>INFOGRAPHIC!Область_печати</vt:lpstr>
    </vt:vector>
  </TitlesOfParts>
  <Company>Белстат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Савицкая Ирина Михайловна</dc:creator>
  <cp:lastModifiedBy>Савицкая Ирина Михайловна</cp:lastModifiedBy>
  <cp:lastPrinted>2019-08-28T07:59:51Z</cp:lastPrinted>
  <dcterms:created xsi:type="dcterms:W3CDTF">2017-08-04T12:12:14Z</dcterms:created>
  <dcterms:modified xsi:type="dcterms:W3CDTF">2021-08-27T12:40:10Z</dcterms:modified>
</cp:coreProperties>
</file>