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" yWindow="-12" windowWidth="11520" windowHeight="9300" tabRatio="684"/>
  </bookViews>
  <sheets>
    <sheet name="ИНФОГРАФИКА" sheetId="5" r:id="rId1"/>
    <sheet name="1000 тонн угольного эквивалента" sheetId="2" r:id="rId2"/>
    <sheet name="1000 тонн нефтяного эквивалента" sheetId="3" r:id="rId3"/>
    <sheet name="Тераджоулей" sheetId="4" r:id="rId4"/>
    <sheet name="Метаданные" sheetId="1" r:id="rId5"/>
  </sheets>
  <definedNames>
    <definedName name="Z_04694D1E_5778_46D8_A05C_569D214E3AF1_.wvu.Cols" localSheetId="4" hidden="1">Метаданные!$C:$C</definedName>
    <definedName name="Z_04694D1E_5778_46D8_A05C_569D214E3AF1_.wvu.PrintArea" localSheetId="0" hidden="1">ИНФОГРАФИКА!$A$1:$BL$34</definedName>
    <definedName name="_xlnm.Print_Area" localSheetId="0">ИНФОГРАФИКА!$A$1:$BL$34</definedName>
  </definedNames>
  <calcPr calcId="144525"/>
  <customWorkbookViews>
    <customWorkbookView name="Савицкая Ирина Михайловна - Личное представление" guid="{04694D1E-5778-46D8-A05C-569D214E3AF1}" mergeInterval="0" personalView="1" maximized="1" windowWidth="1916" windowHeight="797" tabRatio="684" activeSheetId="1" showComments="commIndAndComment"/>
  </customWorkbookViews>
</workbook>
</file>

<file path=xl/calcChain.xml><?xml version="1.0" encoding="utf-8"?>
<calcChain xmlns="http://schemas.openxmlformats.org/spreadsheetml/2006/main">
  <c r="BJ23" i="5" l="1"/>
  <c r="BF17" i="5" l="1"/>
  <c r="AI11" i="5" l="1"/>
  <c r="AI6" i="5"/>
  <c r="AF40" i="5" l="1"/>
  <c r="AF39" i="5"/>
  <c r="AF38" i="5"/>
  <c r="AF37" i="5"/>
  <c r="C44" i="5" l="1"/>
  <c r="L10" i="5" l="1"/>
  <c r="P4" i="5"/>
  <c r="AZ4" i="5" l="1"/>
  <c r="AZ5" i="5" l="1"/>
  <c r="AX4" i="5"/>
  <c r="BG40" i="5" l="1"/>
  <c r="BG41" i="5" l="1"/>
  <c r="BG39" i="5"/>
  <c r="BG38" i="5"/>
  <c r="BG37" i="5"/>
  <c r="BG36" i="5"/>
  <c r="AX37" i="5"/>
  <c r="AX38" i="5"/>
  <c r="AX39" i="5"/>
  <c r="AX40" i="5"/>
  <c r="AX41" i="5"/>
  <c r="AX36" i="5"/>
  <c r="AY37" i="5"/>
  <c r="AY38" i="5"/>
  <c r="AY39" i="5"/>
  <c r="AY40" i="5"/>
  <c r="AY41" i="5"/>
  <c r="AY36" i="5"/>
  <c r="AZ9" i="5"/>
  <c r="AX9" i="5"/>
  <c r="AZ7" i="5"/>
  <c r="AX7" i="5"/>
  <c r="P10" i="5"/>
  <c r="L4" i="5"/>
  <c r="G9" i="5"/>
  <c r="H4" i="5"/>
  <c r="E4" i="5"/>
  <c r="B4" i="5"/>
  <c r="D43" i="5" l="1"/>
  <c r="D42" i="5"/>
  <c r="D41" i="5"/>
  <c r="D40" i="5"/>
  <c r="C42" i="5"/>
  <c r="C43" i="5"/>
  <c r="C40" i="5"/>
  <c r="C41" i="5"/>
</calcChain>
</file>

<file path=xl/sharedStrings.xml><?xml version="1.0" encoding="utf-8"?>
<sst xmlns="http://schemas.openxmlformats.org/spreadsheetml/2006/main" count="668" uniqueCount="150">
  <si>
    <t>Наименование
статьи баланса</t>
  </si>
  <si>
    <t>Нефть, включая газовый конденсат</t>
  </si>
  <si>
    <t>Газ 
природ-
ный</t>
  </si>
  <si>
    <t>Уголь</t>
  </si>
  <si>
    <t>Торф 
топлив-
ный</t>
  </si>
  <si>
    <t>Дрова</t>
  </si>
  <si>
    <t>Биогаз</t>
  </si>
  <si>
    <t>Прочая 
био-
масса</t>
  </si>
  <si>
    <t>Невозоб-новля-
емые отходы</t>
  </si>
  <si>
    <t>Брикеты 
и полу-брикеты торфя-
ные</t>
  </si>
  <si>
    <t>Бензин авто-мобиль-ный</t>
  </si>
  <si>
    <t>Топливо дизель-
ное</t>
  </si>
  <si>
    <t>Топоч-
ный 
мазут</t>
  </si>
  <si>
    <t>Газы 
углеводо-родные
сжижен-ные</t>
  </si>
  <si>
    <t>Газы 
углеводо-родные
нефтепе-
реработки</t>
  </si>
  <si>
    <t>Топливо реактив-
ное типа керосина</t>
  </si>
  <si>
    <t>Керо-
син прочий</t>
  </si>
  <si>
    <t>Топливо печное бытовое</t>
  </si>
  <si>
    <t xml:space="preserve">Кокс, коксик и коксовая мелочь </t>
  </si>
  <si>
    <t>Электро-энергия</t>
  </si>
  <si>
    <t>Тепло-
энергия</t>
  </si>
  <si>
    <t>Производство (добыча) первичной энергии (+)</t>
  </si>
  <si>
    <t>х</t>
  </si>
  <si>
    <t>Импорт (+)</t>
  </si>
  <si>
    <t>Экспорт (–)</t>
  </si>
  <si>
    <t>Изменение объема  запасов (+,–)</t>
  </si>
  <si>
    <t>Валовое потребление первичной энергии и ее эквивалентов  (=)</t>
  </si>
  <si>
    <t>Сектор преобразования (+, –)</t>
  </si>
  <si>
    <t>преобразование в тепловую и электрическую энергию</t>
  </si>
  <si>
    <t>конденсационные электростанции общего пользования</t>
  </si>
  <si>
    <t>ТЭЦ общего пользования</t>
  </si>
  <si>
    <t>ТЭЦ,  мини-ТЭЦ и другие установки для комбинированного производства тепловой и электрической энергии организаций</t>
  </si>
  <si>
    <t>районные котельные  общего пользования</t>
  </si>
  <si>
    <t>котельные установки организаций</t>
  </si>
  <si>
    <t>собственные электрогенераторы организаций</t>
  </si>
  <si>
    <t>расход электроэнергии на собственные нужды электростанций</t>
  </si>
  <si>
    <t>переработка в другие виды топлива</t>
  </si>
  <si>
    <t xml:space="preserve">нефтепереработка </t>
  </si>
  <si>
    <t>производство торфяных брикетов</t>
  </si>
  <si>
    <t>производство топливной щепы</t>
  </si>
  <si>
    <t>переработка иных видов топлива</t>
  </si>
  <si>
    <t>Неэнергетический сектор (–)</t>
  </si>
  <si>
    <t>в качестве сырья на производство химической, нефтехимической и другой нетопливной продукции</t>
  </si>
  <si>
    <t>в качестве материалов на нетопливные нужды</t>
  </si>
  <si>
    <t>Возвратные потоки из неэнергетического сектора</t>
  </si>
  <si>
    <t>Потери при распределении (–)</t>
  </si>
  <si>
    <t>Конечное потребление (=)</t>
  </si>
  <si>
    <t>Промышленность (B+C+D)</t>
  </si>
  <si>
    <t>горнодобывающая промышленность (B)</t>
  </si>
  <si>
    <t>обрабатывающая промышленность (C)</t>
  </si>
  <si>
    <t>производство продуктов питания, напитков и табачных изделий (CA)</t>
  </si>
  <si>
    <t>производство текстильных изделий, одежды, изделий из кожи и меха (CB)</t>
  </si>
  <si>
    <t>производство изделий из дерева и бумаги; полиграфи-ческая деятельность и тиражирование записанных носителей информации (CC)</t>
  </si>
  <si>
    <t>производство кокса и продук-тов нефтепереработки (CD)</t>
  </si>
  <si>
    <t>производство химических продуктов (CE)</t>
  </si>
  <si>
    <t>производство резиновых и пластмассовых изделий, прочих неметаллических минеральных продуктов (CG)</t>
  </si>
  <si>
    <t>металлургическое производство, производство готовых металлических изделий, кроме машин и оборудования (CH)</t>
  </si>
  <si>
    <t>производство машин и оборудования, не включенных в другие группировки (CK)</t>
  </si>
  <si>
    <t>производство транспортных средств и оборудования (CL)</t>
  </si>
  <si>
    <t>производство прочих готовых изделий (CF, CI, CJ, CM)</t>
  </si>
  <si>
    <t>снабжение электроэнергией, газом, паром, горячей водой и кондиционированным воздухом (D)</t>
  </si>
  <si>
    <t>Строительство (F)</t>
  </si>
  <si>
    <t>Сельское, лесное и рыбное  хозяйство (А)</t>
  </si>
  <si>
    <t>автомобильный транспорт</t>
  </si>
  <si>
    <t xml:space="preserve">         из него население</t>
  </si>
  <si>
    <t xml:space="preserve">железнодорожный транспорт </t>
  </si>
  <si>
    <t>трубопроводный транспорт</t>
  </si>
  <si>
    <t>прочие виды транспорта 
(водный, воздушный, городской электрический)</t>
  </si>
  <si>
    <t>Сектор услуг</t>
  </si>
  <si>
    <t>Статистические расхождения (+,-)</t>
  </si>
  <si>
    <t>E-mail: belstat@mail.belpak.by
http://www.belstat.gov.by</t>
  </si>
  <si>
    <t xml:space="preserve">  =</t>
  </si>
  <si>
    <r>
      <t xml:space="preserve">Национальный  статистический комитет 
Республики Беларусь
</t>
    </r>
    <r>
      <rPr>
        <i/>
        <sz val="10"/>
        <color theme="1"/>
        <rFont val="Tahoma"/>
        <family val="2"/>
        <charset val="204"/>
      </rPr>
      <t xml:space="preserve">National Statistical Committee 
of the Republic of Belarus
</t>
    </r>
    <r>
      <rPr>
        <sz val="11"/>
        <color theme="1"/>
        <rFont val="Tahoma"/>
        <family val="2"/>
        <charset val="204"/>
      </rPr>
      <t xml:space="preserve">
</t>
    </r>
  </si>
  <si>
    <t>Производство (добыча)</t>
  </si>
  <si>
    <t>млн. 
Гкал</t>
  </si>
  <si>
    <t>КЭС</t>
  </si>
  <si>
    <t>ТЭЦ организаций</t>
  </si>
  <si>
    <t>Теплоэнергия</t>
  </si>
  <si>
    <t>Электроэнергия</t>
  </si>
  <si>
    <t>Промышленность</t>
  </si>
  <si>
    <t>Строительство</t>
  </si>
  <si>
    <t>Селькое, лесное и рыбное хозяйство</t>
  </si>
  <si>
    <t xml:space="preserve">Процент обеспеченности собственными энергоресурсами </t>
  </si>
  <si>
    <t xml:space="preserve"> </t>
  </si>
  <si>
    <t>Республика Беларусь входит в двадцатку 
наиболее энергозависимых стран мира</t>
  </si>
  <si>
    <t xml:space="preserve">Газ природный </t>
  </si>
  <si>
    <t>Нефть</t>
  </si>
  <si>
    <t>Биотопливо и отходы</t>
  </si>
  <si>
    <t>Уголь и торф</t>
  </si>
  <si>
    <t>млрд. 
кВт.ч</t>
  </si>
  <si>
    <t>млн. 
туэ</t>
  </si>
  <si>
    <t>Районные котельные</t>
  </si>
  <si>
    <t>Котельные организаций</t>
  </si>
  <si>
    <t>Электрогенераторы организаций</t>
  </si>
  <si>
    <t>Жилищный сектор</t>
  </si>
  <si>
    <t>миллионов тонн 
угольного эквивалента</t>
  </si>
  <si>
    <t>миллионов тонн 
нефтяного 
эквивалента</t>
  </si>
  <si>
    <t>Эксаджоулей</t>
  </si>
  <si>
    <t xml:space="preserve"> - ячейка содержит алгоритм расчета значения  показателя</t>
  </si>
  <si>
    <t xml:space="preserve">производство электрической
и тепловой энергии </t>
  </si>
  <si>
    <t>Топливно-энергетический баланс 
Республики Беларусь (ТЭБ)</t>
  </si>
  <si>
    <t xml:space="preserve">Валовое потребление топливно-
энергетических ресурсов </t>
  </si>
  <si>
    <t xml:space="preserve">Общий объем потребления всех природных и преобразованных видов топлива и энергии по Республике Беларусь. 
Валовое потребление ТЭР рассчитывается в результате формирования ТЭБ и соответствует валовому потреблению первичной энергии и ее эквивалентов в графе «Сводный топливно-энергетический баланс». 
Валовое потребление ТЭР определено: производство (добыча) первичной энергии плюс (+) импорт, минус (-) экспорт, плюс / минус (+, -) изменения в запасах.
</t>
  </si>
  <si>
    <t xml:space="preserve">Производство (добыча) первичной энергии включает производство (добычу) первичных энергетических продуктов из природных источников энергии Республики Беларусь после удаления из топлива инертных веществ, включая энергию, потребленную производителем в процессе производства (добычи) указанных продуктов (расход на собственные нужды). 
Данные о попутном нефтяном газе, сожженном в факелах, в общий объем добычи газа не включаются.
Производство (добыча) дров, биогаза, прочей биомассы (отходов лесозаготовок, деревообработки, сельскохозяйственной деятельности и тому подобных) приравнивается к их потреблению в качестве топлива во всех секторах потребления. 
Производство (добыча) гидро-, ветро- и солнечной энергии отражается 
по количеству выработанной на их базе электрической энергии, геотермальной энергии – по количеству выработанной тепловой энергии.
</t>
  </si>
  <si>
    <t>Производство (добыча) 
первичной энергии</t>
  </si>
  <si>
    <t xml:space="preserve">В импорте отражается ввоз на территорию Республики Беларусь товаров, которые добавляются к запасам материальных ресурсов государства, в экспорте – вывоз с территории Республики Беларусь товаров, которые уменьшают запасы материальных ресурсов государства. Импорт и экспорт формируются на основании официальной статистической информации о внешней торговле товарами.
Данные об импорте и экспорте включают также данные об импорте и экспорте бункерного топлива, используемого для заправки воздушных судов.
</t>
  </si>
  <si>
    <t>Импорт/ экспорт</t>
  </si>
  <si>
    <t>Изменение объема запасов</t>
  </si>
  <si>
    <t xml:space="preserve">Изменение объема запасов отражает арифметическую разницу объемов запасов на начало и конец года у организаций, являющихся потребителями и поставщиками ТЭР. 
Значение со знаком «+» означает вовлечение запасов, когда объем запасов на конец года имеет меньшее значение, чем на начало года. 
Значение со знаком «-» означает, что объем запасов на конец года превышает величину объема на начало года, и это свидетельствует об их накоплении. 
В объем запасов не включаются объемы запасов топлива, заложенного 
в государственный и мобилизационный материальные резервы, нефти и газа горючего природного в нефте- и газопроводах, а также полезных ископаемых.
</t>
  </si>
  <si>
    <t>Тонна угольного эквивалента /
тонна нефтяного эквивалента/ 
тераджоуль</t>
  </si>
  <si>
    <t>Конечное потребление энергии</t>
  </si>
  <si>
    <t xml:space="preserve">Конечное потребление включает потребление ТЭР конечными потребителями (организациями всех видов экономической деятельности и населением) для энергетических целей: расход топлива организациями непосредственно в качестве топлива (без преобразования в электрическую и тепловую энергию) путем полного или частичного его сжигания в двигателях внутреннего сгорания, газосварочных и газорезательных аппаратах, в печах, сушилках, горнах, коптильнях, прочем технологическом и отопительном оборудовании, включая потери при технологических процессах производства; расход тепловой и электрической энергии на все нужды организаций (производственные, сельскохозяйственные, строительные, транспортные, коммунально-бытовые и прочие); отпуск ТЭР населению.
В конечное потребление включается также расход топлива в котельных производительностью менее 0,5 Гкал/час, которые не имеют договоров на энергоснабжение с другими организациями и населением.
В целях исключения двойного счета тепловая энергия, выработанная установками по использованию вторичных энергетических ресурсов, в данные о конечном потреблении не включается.
Конечное потребление ТЭР организациями по видам экономической деятельности классифицируется в соответствии с общегосударственным классификатором Республики Беларусь ОКРБ 005-2011 «Виды экономической деятельности».
</t>
  </si>
  <si>
    <t>Сводный
топливно-
энергети-
ческий
баланс</t>
  </si>
  <si>
    <t xml:space="preserve">Транспортный сектор </t>
  </si>
  <si>
    <t>Сектор преобразования</t>
  </si>
  <si>
    <t xml:space="preserve">В секторе преобразования отражаются данные о процессах преобразования (трансформации) одних видов энергии в другие.
Данные о потреблении первичной энергии (вход) отражаются со знаком «–», а о производстве вторичной энергии (выход)  – со знаком «+». 
Данные, отражаемые в секторе преобразования со знаком «–», включают: расходы топлива на производство тепловой и  электрической энергии (на электростанциях, теплоэлектроцентралях (далее – ТЭЦ), в котельных и прочих энерговырабатывающих установках); расходы топлива в качестве сырья на переработку в другие виды топлива, в том числе путем брикетирования, перегонки, измельчения, смешивания и иными методами (например, потребление торфа на производство топливных брикетов, нефти на производство нефтепродуктов, биотоплива и дизельного топлива на производство биодизельного топлива и так далее).
Данные, отражаемые в секторе преобразования со знаком «+», включают данные о выходе вторичной энергии после преобразования первичной, то есть данные о производстве тепловой и электрической энергии в результате сжигания топлива, топливных брикетов в результате брикетирования торфа, топливных нефтепродуктов в результате переработки нефти, древесных пеллет и гранул, топливной щепы из дров и других вторичных энергетических продуктов.
Выход электрической энергии включает валовое производство электроэнергии в результате сжигания топлива на электростанциях, парогазовыми и газотурбинными установками, дизель-генераторами и другими топливопотребляющими установками.
В секторе преобразования не отражаются данные о расходе топлива и выходе электроэнергии в электрогенераторах на судах, в поездах, на автомобильном транспорте, обслуживающих электрические аппараты и составляющих с ними единый агрегат, предназначенных для зарядки аккумуляторов и тому подобных. 
Выход тепловой энергии включает валовое производство тепловой энергии (пара и горячей воды) на ТЭЦ, мини-ТЭЦ, котельными установками (за исключением котельных производительностью менее 
0,5 Гкал/час, не имеющих договоров с другими организациями и населением на энергоснабжение), прочими топливопотребляющими установками, предназначенными для производства тепловой  энергии.
Не включается в объем производства тепловой энергии тепло, полученное в котлах электростанций и используемое в качестве промежуточного энергоресурса при выработке электрической энергии в турбогенераторах и паровых турбинах.
Не отражаются в секторе преобразования данные о производстве электрической и тепловой энергии из первичных источников энергии (гидро-, ветро- и солнечной энергии, геотермального тепла и иных), а также в результате утилизации вторичных энергетических ресурсов.
Данные о процессах преобразования, связанных с производством тепловой и электрической энергии, приводятся в разбивке по категориям энергоустановок, с переработкой в другие виды топлива – по видам переработки.
Отдельной статьей отражаются данные о потреблении электрической энергии на собственные нужды электростанций.
</t>
  </si>
  <si>
    <t xml:space="preserve">Потребление в неэнергетическом секторе включает объемы потребления топлива, связанные с использованием его в качестве:
сырья на производство химической, нефтехимической и другой нетопливной продукции (например, потребление нефти в качестве сырья на производство нетопливных нефтепродуктов: смазочных масел, смазки, гудрона, строительного и кровельного нефтебитума, парафина, бензина-растворителя, уайт-спирита и тому подобных; природного газа – на производство серы, аммиака, водорода, метанола, минеральных удобрений; мазута – в качестве добавки при производстве дорожных покрытий и других нетопливных продуктов);
материала на нетопливные нужды (например, потребление мазута в качестве смазки, керосина и автомобильного бензина на промывку деталей и тому подобное).
Отдельной строкой со знаком «–» выделяются данные о возвратных потоках энергии из неэнергетического сектора, например, данные о потреблении в энергетических целях углеводородных газов, являющихся побочным продуктом нефтехимического производства. 
</t>
  </si>
  <si>
    <t>Неэнергетический сектор</t>
  </si>
  <si>
    <t>Потери при распределении</t>
  </si>
  <si>
    <t>Конечное потребление энергии 
в транспортном секторе</t>
  </si>
  <si>
    <t xml:space="preserve">Конечное потребление энергии в транспортном секторе включает данные о расходе топлива в двигателях внутреннего сгорания транспортных средств, находящихся в собственности как юридических, так и физических лиц, а также о расходе топлива на работу трубопроводов. 
В данные о конечном потреблении в секторе транспорта не включаются:
- расход ТЭР на содержание административных зданий, находящихся в собственности транспортных организаций (вокзалов, аэропортов, парков, депо и тому подобных). Данные расходы отражаются в секторе услуг;
- расход топлива на работу погрузочно-разгрузочной, сельскохозяйственной, лесохозяйственной, дорожно-строительной, коммунальной, пожарной и иной техники, не предназначенной для перевозки пассажиров и грузов, а также расходы топлива на работу автомобильных транспортных средств специального назначения. Данные расходы отражаются в соответствующих секторах.
Данные о расходе топлива на работу автомобильного транспорта населения отражают продажу нефтепродуктов организациями, осуществляющими розничную торговлю нефтепродуктами, непосредственно физическим лицам. 
</t>
  </si>
  <si>
    <t>Конечное потребление энергии 
в жилищном секторе</t>
  </si>
  <si>
    <t xml:space="preserve">Система статистических показателей, сформированных в виде балансовой таблицы и характеризующих общий объем и структуру формирования топливно-энергетических ресурсов (далее – ТЭР), процессов их преобразования (трансформации), а также конечного использования.
ТЭБ формируется по методике, утвержденной Национальным статистическим комитетом Республики Беларусь. При разработке методики формирования ТЭБ использованы терминология, методология и формат представления энергетических балансов, разработанные Международным энергетическим агентством и изложенные в Руководстве по энергетической статистике (OECD/IEA/Eurostat, 2007 год). 
</t>
  </si>
  <si>
    <t xml:space="preserve">Единицы измерения, применяемые для отражения общего количества всех видов топлива и энергии. 
В качестве единицы условного топлива в Республике Беларусь используется тонна угольного эквивалента (туэ), которая соответствует тонне угля с низшей теплотворной способностью, равной 7000 ккал/кг.
В международной статистической практике в качестве единицы измерения общего объема потребления ТЭР чаще всего используются тонна нефтяного эквивалента (тнэ), которая соответствует тонне нефти с низшей теплотворной способностью равной 10 000 ккал/кг, и тераджоуль (ТДж). 
Для перевода показателей из одних энергетических единиц измерения в другие используются следующие соотношения между единицами энергии в соответствии с Международной системой единиц (СИ):
1 туэ =0,7 тнэ = 29,3 ТДж. 
1 Гкал = 1000 Мкал = 1000/7000 туэ = 0,143 туэ;
1 тыс.кВт.ч = 860 Мкал = 860/7000 туэ = 0,123 туэ.
</t>
  </si>
  <si>
    <t xml:space="preserve">Потери при распределении включают все потери энергетических продуктов при их добыче, хранении, транспортировке, при производстве химической, нефтехимической и другой нетопливной продукции (например, потери нефти при обессоливании и обезвоживании, при транспортировке в магистральных нефтепроводах, при производстве нефтепродуктов; потери газа при очистке и осушке, при транспортировке в магистральных газопроводах; потери торфа при хранении и транспортировке и так далее), а также потери электроэнергии и теплоэнергии в электрических и тепловых сетях общего пользования.
В данные о потерях не включаются потери, связанные с процессами преобразования (трансформации) первичных энергетических продуктов во вторичные энергетические продукты. Данные о таких потерях формируются расчетным путем и отражаются по соответствующим статьям сектора преобразования в графе "Сводный топливно-энергетический баланс" как результат арифметического сложения данных со знаками «+» и  «–».
</t>
  </si>
  <si>
    <t xml:space="preserve">Конечное потребление энергии в жилищном секторе включает реализацию топлива, тепловой и электрической энергии топливо- и энергоснабжающими организациями непосредственно физическим лицам, объединениям граждан (садоводческим товариществам, товариществам собственников, организациям застройщиков, потребительским кооперативам по газификации и тому подобным), а также отпуск топлива организациями за безналичный расчет своим рабочим и служащим. В конечное потребление дров включаются также данные о количестве дров, самостоятельно заготовленных населением по выданным им лесорубочным билетам.
При формировании ТЭБ данные о продаже населению нефтепродуктов  для  автомобильных транспортных средств отражаются в секторе транспорта.
</t>
  </si>
  <si>
    <t>Валовое потребление</t>
  </si>
  <si>
    <t>МЕТАДАННЫЕ</t>
  </si>
  <si>
    <t>Прочие нефте-продукты</t>
  </si>
  <si>
    <t>ТОПЛИВНО-ЭНЕРГЕТИЧЕСКИЙ  БАЛАНС РЕСПУБЛИКИ БЕЛАРУСЬ ЗА 2018 ГОД
(1000 тонн угольного эквивалента)</t>
  </si>
  <si>
    <t>ТОПЛИВНО-ЭНЕРГЕТИЧЕСКИЙ  БАЛАНС РЕСПУБЛИКИ БЕЛАРУСЬ ЗА 2018 ГОД
(1000 тонн нефтяного эквивалента)</t>
  </si>
  <si>
    <t>ТОПЛИВНО-ЭНЕРГЕТИЧЕСКИЙ  БАЛАНС РЕСПУБЛИКИ БЕЛАРУСЬ ЗА 2018 ГОД
(тераджоулей)</t>
  </si>
  <si>
    <t>Транспорт  (включая транспорт населения)</t>
  </si>
  <si>
    <t>Неэнергетическое использование</t>
  </si>
  <si>
    <t>Потери в секторе преобразования</t>
  </si>
  <si>
    <t>Структура конечного потребления топлива и 
энергии по секторам в 2018 году</t>
  </si>
  <si>
    <r>
      <t xml:space="preserve">В структуре валового потребления 
топливно-энергетических
ресурсов  наибольшую долю
занимает </t>
    </r>
    <r>
      <rPr>
        <sz val="14"/>
        <color theme="9" tint="-0.249977111117893"/>
        <rFont val="Impact"/>
        <family val="2"/>
        <charset val="204"/>
      </rPr>
      <t>природный газ</t>
    </r>
  </si>
  <si>
    <t>Структура валового потребления 
топливно-энергетических ресурсов 
в 2018 году</t>
  </si>
  <si>
    <t>произведено за счет сжигания топлива:</t>
  </si>
  <si>
    <t>электрической 
энергии</t>
  </si>
  <si>
    <t>тепловой 
энергии</t>
  </si>
  <si>
    <t>Преобразование топлива 
в электрическую 
и тепловую энергию</t>
  </si>
  <si>
    <t xml:space="preserve">Валовое потребление топливно-энергетических ресурсов в 2018 году </t>
  </si>
  <si>
    <t>строительство</t>
  </si>
  <si>
    <t xml:space="preserve">биотопливо и отходы </t>
  </si>
  <si>
    <t xml:space="preserve"> природный газ</t>
  </si>
  <si>
    <r>
      <t xml:space="preserve">
</t>
    </r>
    <r>
      <rPr>
        <b/>
        <sz val="12"/>
        <color theme="9" tint="-0.249977111117893"/>
        <rFont val="Impact"/>
        <family val="2"/>
        <charset val="204"/>
      </rPr>
      <t>Энергетическая самостоятельность</t>
    </r>
    <r>
      <rPr>
        <sz val="12"/>
        <color theme="9" tint="-0.249977111117893"/>
        <rFont val="Impact"/>
        <family val="2"/>
        <charset val="204"/>
      </rPr>
      <t xml:space="preserve"> </t>
    </r>
    <r>
      <rPr>
        <sz val="12"/>
        <color theme="1"/>
        <rFont val="Impact"/>
        <family val="2"/>
        <charset val="204"/>
      </rPr>
      <t xml:space="preserve">
(отношение производства (добычи)
 первичной энергии к объему
валового потребления топливно-
энергетических ресурсов)</t>
    </r>
  </si>
  <si>
    <r>
      <t xml:space="preserve">
</t>
    </r>
    <r>
      <rPr>
        <b/>
        <sz val="12"/>
        <color theme="9" tint="-0.249977111117893"/>
        <rFont val="Impact"/>
        <family val="2"/>
        <charset val="204"/>
      </rPr>
      <t>Энергетическая зависимость</t>
    </r>
    <r>
      <rPr>
        <sz val="12"/>
        <color theme="1"/>
        <rFont val="Impact"/>
        <family val="2"/>
        <charset val="204"/>
      </rPr>
      <t xml:space="preserve">
(отношение чистого импорта 
топливно-энергетических ресурсов 
к их валовому потреблению)</t>
    </r>
  </si>
  <si>
    <t>сожжено топлива  
для производства электрической и тепловой энергии</t>
  </si>
  <si>
    <t>промышленность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</si>
</sst>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_ ;\-#,##0\ "/>
    <numFmt numFmtId="165" formatCode="0.0"/>
  </numFmts>
  <fonts count="37" x14ac:knownFonts="1">
    <font>
      <sz val="11"/>
      <color theme="1"/>
      <name val="Trebuchet MS"/>
      <family val="2"/>
      <charset val="204"/>
      <scheme val="minor"/>
    </font>
    <font>
      <sz val="11"/>
      <color theme="1"/>
      <name val="Trebuchet MS"/>
      <family val="2"/>
      <charset val="204"/>
      <scheme val="minor"/>
    </font>
    <font>
      <b/>
      <sz val="11"/>
      <color theme="1"/>
      <name val="Trebuchet MS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ahoma"/>
      <family val="2"/>
      <charset val="204"/>
    </font>
    <font>
      <sz val="11"/>
      <color rgb="FFFF0000"/>
      <name val="Tahoma"/>
      <family val="2"/>
      <charset val="204"/>
    </font>
    <font>
      <i/>
      <sz val="10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0"/>
      <name val="Tahoma"/>
      <family val="2"/>
      <charset val="204"/>
    </font>
    <font>
      <sz val="36"/>
      <color theme="8" tint="-0.249977111117893"/>
      <name val="Impact"/>
      <family val="2"/>
      <charset val="204"/>
    </font>
    <font>
      <sz val="14"/>
      <color theme="4" tint="-0.499984740745262"/>
      <name val="Impact"/>
      <family val="2"/>
      <charset val="204"/>
    </font>
    <font>
      <sz val="16"/>
      <color theme="1"/>
      <name val="Impact"/>
      <family val="2"/>
      <charset val="204"/>
    </font>
    <font>
      <sz val="36"/>
      <name val="Impact"/>
      <family val="2"/>
      <charset val="204"/>
    </font>
    <font>
      <b/>
      <sz val="36"/>
      <color theme="0"/>
      <name val="Impact"/>
      <family val="2"/>
      <charset val="204"/>
    </font>
    <font>
      <sz val="7"/>
      <color theme="1"/>
      <name val="Tahoma"/>
      <family val="2"/>
      <charset val="204"/>
    </font>
    <font>
      <u/>
      <sz val="7"/>
      <name val="Tahoma"/>
      <family val="2"/>
      <charset val="204"/>
    </font>
    <font>
      <sz val="10"/>
      <name val="Tahoma"/>
      <family val="2"/>
      <charset val="204"/>
    </font>
    <font>
      <u/>
      <sz val="11"/>
      <color theme="10"/>
      <name val="Trebuchet MS"/>
      <family val="2"/>
      <charset val="204"/>
      <scheme val="minor"/>
    </font>
    <font>
      <u/>
      <sz val="7"/>
      <color theme="2" tint="-0.499984740745262"/>
      <name val="Tahoma"/>
      <family val="2"/>
      <charset val="204"/>
    </font>
    <font>
      <sz val="12"/>
      <color theme="4" tint="-0.499984740745262"/>
      <name val="Impact"/>
      <family val="2"/>
      <charset val="204"/>
    </font>
    <font>
      <sz val="14"/>
      <color theme="9" tint="-0.249977111117893"/>
      <name val="Impact"/>
      <family val="2"/>
      <charset val="204"/>
    </font>
    <font>
      <b/>
      <sz val="36"/>
      <color theme="9" tint="-0.249977111117893"/>
      <name val="Impact"/>
      <family val="2"/>
      <charset val="204"/>
    </font>
    <font>
      <sz val="36"/>
      <color theme="9" tint="-0.249977111117893"/>
      <name val="Impact"/>
      <family val="2"/>
      <charset val="204"/>
    </font>
    <font>
      <b/>
      <sz val="28"/>
      <color theme="9" tint="-0.249977111117893"/>
      <name val="Impact"/>
      <family val="2"/>
      <charset val="204"/>
    </font>
    <font>
      <sz val="20"/>
      <color theme="0"/>
      <name val="Impact"/>
      <family val="2"/>
      <charset val="204"/>
    </font>
    <font>
      <sz val="16"/>
      <color theme="4" tint="-0.499984740745262"/>
      <name val="Impact"/>
      <family val="2"/>
      <charset val="204"/>
    </font>
    <font>
      <sz val="14"/>
      <color theme="0"/>
      <name val="Impact"/>
      <family val="2"/>
      <charset val="204"/>
    </font>
    <font>
      <sz val="20"/>
      <color theme="1"/>
      <name val="Impact"/>
      <family val="2"/>
      <charset val="204"/>
    </font>
    <font>
      <sz val="12"/>
      <color theme="1"/>
      <name val="Impact"/>
      <family val="2"/>
      <charset val="204"/>
    </font>
    <font>
      <sz val="11"/>
      <color theme="1"/>
      <name val="Impact"/>
      <family val="2"/>
      <charset val="204"/>
    </font>
    <font>
      <b/>
      <sz val="12"/>
      <color theme="9" tint="-0.249977111117893"/>
      <name val="Impact"/>
      <family val="2"/>
      <charset val="204"/>
    </font>
    <font>
      <sz val="12"/>
      <color theme="9" tint="-0.249977111117893"/>
      <name val="Impact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28" fillId="15" borderId="16">
      <alignment horizontal="center" vertical="center"/>
    </xf>
  </cellStyleXfs>
  <cellXfs count="176">
    <xf numFmtId="0" fontId="0" fillId="0" borderId="0" xfId="0"/>
    <xf numFmtId="0" fontId="0" fillId="0" borderId="0" xfId="0" applyProtection="1">
      <protection locked="0"/>
    </xf>
    <xf numFmtId="164" fontId="5" fillId="0" borderId="10" xfId="1" applyNumberFormat="1" applyFont="1" applyBorder="1" applyAlignment="1" applyProtection="1">
      <alignment horizontal="right" wrapText="1" indent="1"/>
    </xf>
    <xf numFmtId="164" fontId="5" fillId="4" borderId="10" xfId="1" applyNumberFormat="1" applyFont="1" applyFill="1" applyBorder="1" applyAlignment="1" applyProtection="1">
      <alignment horizontal="right" wrapText="1" indent="1"/>
    </xf>
    <xf numFmtId="164" fontId="5" fillId="4" borderId="11" xfId="1" applyNumberFormat="1" applyFont="1" applyFill="1" applyBorder="1" applyAlignment="1" applyProtection="1">
      <alignment horizontal="right" wrapText="1" indent="1"/>
    </xf>
    <xf numFmtId="164" fontId="5" fillId="5" borderId="10" xfId="1" applyNumberFormat="1" applyFont="1" applyFill="1" applyBorder="1" applyAlignment="1" applyProtection="1">
      <alignment horizontal="right" wrapText="1" indent="1"/>
    </xf>
    <xf numFmtId="164" fontId="5" fillId="5" borderId="11" xfId="1" applyNumberFormat="1" applyFont="1" applyFill="1" applyBorder="1" applyAlignment="1" applyProtection="1">
      <alignment horizontal="right" wrapText="1" indent="1"/>
    </xf>
    <xf numFmtId="164" fontId="5" fillId="7" borderId="10" xfId="1" applyNumberFormat="1" applyFont="1" applyFill="1" applyBorder="1" applyAlignment="1" applyProtection="1">
      <alignment horizontal="right" wrapText="1" indent="1"/>
    </xf>
    <xf numFmtId="164" fontId="5" fillId="7" borderId="11" xfId="1" applyNumberFormat="1" applyFont="1" applyFill="1" applyBorder="1" applyAlignment="1" applyProtection="1">
      <alignment horizontal="right" wrapText="1" indent="1"/>
    </xf>
    <xf numFmtId="164" fontId="5" fillId="10" borderId="10" xfId="1" applyNumberFormat="1" applyFont="1" applyFill="1" applyBorder="1" applyAlignment="1" applyProtection="1">
      <alignment horizontal="right" wrapText="1" indent="1"/>
    </xf>
    <xf numFmtId="164" fontId="5" fillId="11" borderId="10" xfId="1" applyNumberFormat="1" applyFont="1" applyFill="1" applyBorder="1" applyAlignment="1" applyProtection="1">
      <alignment horizontal="right" wrapText="1" indent="1"/>
    </xf>
    <xf numFmtId="164" fontId="5" fillId="11" borderId="11" xfId="1" applyNumberFormat="1" applyFont="1" applyFill="1" applyBorder="1" applyAlignment="1" applyProtection="1">
      <alignment horizontal="right" wrapText="1" indent="1"/>
    </xf>
    <xf numFmtId="164" fontId="5" fillId="12" borderId="10" xfId="1" applyNumberFormat="1" applyFont="1" applyFill="1" applyBorder="1" applyAlignment="1" applyProtection="1">
      <alignment horizontal="right" wrapText="1" indent="1"/>
    </xf>
    <xf numFmtId="164" fontId="5" fillId="12" borderId="11" xfId="1" applyNumberFormat="1" applyFont="1" applyFill="1" applyBorder="1" applyAlignment="1" applyProtection="1">
      <alignment horizontal="right" wrapText="1" indent="1"/>
    </xf>
    <xf numFmtId="164" fontId="5" fillId="6" borderId="11" xfId="1" applyNumberFormat="1" applyFont="1" applyFill="1" applyBorder="1" applyAlignment="1" applyProtection="1">
      <alignment horizontal="right" wrapText="1" indent="1"/>
    </xf>
    <xf numFmtId="164" fontId="6" fillId="3" borderId="10" xfId="1" applyNumberFormat="1" applyFont="1" applyFill="1" applyBorder="1" applyAlignment="1" applyProtection="1">
      <alignment horizontal="right" wrapText="1" indent="1"/>
    </xf>
    <xf numFmtId="164" fontId="6" fillId="3" borderId="11" xfId="1" applyNumberFormat="1" applyFont="1" applyFill="1" applyBorder="1" applyAlignment="1" applyProtection="1">
      <alignment horizontal="right" wrapText="1" indent="1"/>
    </xf>
    <xf numFmtId="164" fontId="6" fillId="13" borderId="11" xfId="1" applyNumberFormat="1" applyFont="1" applyFill="1" applyBorder="1" applyAlignment="1" applyProtection="1">
      <alignment horizontal="right" wrapText="1" indent="1"/>
    </xf>
    <xf numFmtId="164" fontId="6" fillId="0" borderId="10" xfId="1" applyNumberFormat="1" applyFont="1" applyBorder="1" applyAlignment="1" applyProtection="1">
      <alignment horizontal="right" wrapText="1" indent="1"/>
    </xf>
    <xf numFmtId="164" fontId="0" fillId="0" borderId="0" xfId="0" applyNumberFormat="1"/>
    <xf numFmtId="164" fontId="0" fillId="0" borderId="0" xfId="0" applyNumberFormat="1" applyProtection="1">
      <protection locked="0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7" fillId="16" borderId="0" xfId="0" applyFont="1" applyFill="1"/>
    <xf numFmtId="0" fontId="7" fillId="13" borderId="0" xfId="0" applyFont="1" applyFill="1"/>
    <xf numFmtId="0" fontId="11" fillId="16" borderId="0" xfId="0" applyFont="1" applyFill="1" applyBorder="1" applyAlignment="1">
      <alignment vertical="top" wrapText="1"/>
    </xf>
    <xf numFmtId="0" fontId="10" fillId="16" borderId="0" xfId="0" applyFont="1" applyFill="1" applyBorder="1" applyAlignment="1">
      <alignment horizontal="center" vertical="top" wrapText="1"/>
    </xf>
    <xf numFmtId="0" fontId="7" fillId="13" borderId="0" xfId="0" applyFont="1" applyFill="1" applyBorder="1"/>
    <xf numFmtId="0" fontId="7" fillId="13" borderId="0" xfId="0" applyFont="1" applyFill="1" applyBorder="1" applyAlignment="1"/>
    <xf numFmtId="0" fontId="7" fillId="16" borderId="0" xfId="0" applyFont="1" applyFill="1" applyBorder="1" applyAlignment="1">
      <alignment vertical="top" wrapText="1"/>
    </xf>
    <xf numFmtId="0" fontId="7" fillId="16" borderId="0" xfId="0" applyFont="1" applyFill="1" applyAlignment="1">
      <alignment horizontal="center" wrapText="1"/>
    </xf>
    <xf numFmtId="1" fontId="18" fillId="17" borderId="15" xfId="0" applyNumberFormat="1" applyFont="1" applyFill="1" applyBorder="1" applyAlignment="1">
      <alignment horizontal="center" vertical="center"/>
    </xf>
    <xf numFmtId="1" fontId="18" fillId="14" borderId="15" xfId="0" applyNumberFormat="1" applyFont="1" applyFill="1" applyBorder="1" applyAlignment="1">
      <alignment horizontal="center" vertical="center"/>
    </xf>
    <xf numFmtId="0" fontId="7" fillId="16" borderId="0" xfId="0" applyFont="1" applyFill="1" applyAlignment="1">
      <alignment vertical="center" wrapText="1"/>
    </xf>
    <xf numFmtId="0" fontId="19" fillId="0" borderId="28" xfId="0" applyFont="1" applyBorder="1" applyAlignment="1">
      <alignment vertical="top" wrapText="1"/>
    </xf>
    <xf numFmtId="0" fontId="19" fillId="0" borderId="0" xfId="0" applyFont="1"/>
    <xf numFmtId="0" fontId="19" fillId="0" borderId="30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20" fillId="15" borderId="0" xfId="0" applyFont="1" applyFill="1"/>
    <xf numFmtId="0" fontId="10" fillId="16" borderId="0" xfId="0" applyFont="1" applyFill="1" applyBorder="1" applyAlignment="1">
      <alignment horizontal="left" vertical="center" wrapText="1" indent="1"/>
    </xf>
    <xf numFmtId="0" fontId="23" fillId="12" borderId="28" xfId="3" applyFont="1" applyFill="1" applyBorder="1" applyAlignment="1">
      <alignment vertical="top" wrapText="1"/>
    </xf>
    <xf numFmtId="0" fontId="15" fillId="13" borderId="0" xfId="0" applyFont="1" applyFill="1" applyBorder="1" applyAlignment="1">
      <alignment horizontal="left" vertical="center" wrapText="1" indent="4"/>
    </xf>
    <xf numFmtId="0" fontId="8" fillId="13" borderId="0" xfId="0" applyFont="1" applyFill="1"/>
    <xf numFmtId="0" fontId="10" fillId="13" borderId="0" xfId="0" applyFont="1" applyFill="1" applyAlignment="1">
      <alignment horizontal="center" vertical="top" wrapText="1"/>
    </xf>
    <xf numFmtId="0" fontId="14" fillId="13" borderId="0" xfId="0" applyFont="1" applyFill="1" applyAlignment="1">
      <alignment horizontal="center" vertical="center"/>
    </xf>
    <xf numFmtId="0" fontId="10" fillId="13" borderId="0" xfId="0" applyFont="1" applyFill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/>
    <xf numFmtId="0" fontId="7" fillId="19" borderId="0" xfId="0" applyFont="1" applyFill="1"/>
    <xf numFmtId="0" fontId="7" fillId="20" borderId="0" xfId="0" applyFont="1" applyFill="1"/>
    <xf numFmtId="0" fontId="7" fillId="21" borderId="0" xfId="0" applyFont="1" applyFill="1"/>
    <xf numFmtId="0" fontId="7" fillId="22" borderId="0" xfId="0" applyFont="1" applyFill="1"/>
    <xf numFmtId="0" fontId="7" fillId="23" borderId="0" xfId="0" applyFont="1" applyFill="1"/>
    <xf numFmtId="0" fontId="7" fillId="23" borderId="0" xfId="0" applyFont="1" applyFill="1" applyBorder="1"/>
    <xf numFmtId="0" fontId="7" fillId="22" borderId="0" xfId="0" applyFont="1" applyFill="1" applyBorder="1"/>
    <xf numFmtId="0" fontId="7" fillId="23" borderId="0" xfId="0" applyFont="1" applyFill="1" applyBorder="1" applyAlignment="1"/>
    <xf numFmtId="0" fontId="16" fillId="13" borderId="0" xfId="0" applyFont="1" applyFill="1" applyAlignment="1">
      <alignment vertical="center" wrapText="1"/>
    </xf>
    <xf numFmtId="0" fontId="15" fillId="21" borderId="0" xfId="0" applyFont="1" applyFill="1" applyBorder="1" applyAlignment="1">
      <alignment vertical="center" wrapText="1"/>
    </xf>
    <xf numFmtId="0" fontId="31" fillId="21" borderId="0" xfId="0" applyFont="1" applyFill="1" applyBorder="1" applyAlignment="1">
      <alignment vertical="center" wrapText="1"/>
    </xf>
    <xf numFmtId="0" fontId="7" fillId="21" borderId="0" xfId="0" applyFont="1" applyFill="1" applyBorder="1"/>
    <xf numFmtId="0" fontId="11" fillId="19" borderId="0" xfId="0" applyFont="1" applyFill="1" applyAlignment="1">
      <alignment vertical="center" wrapText="1"/>
    </xf>
    <xf numFmtId="0" fontId="34" fillId="16" borderId="0" xfId="0" applyFont="1" applyFill="1" applyAlignment="1">
      <alignment horizontal="center" wrapText="1"/>
    </xf>
    <xf numFmtId="0" fontId="7" fillId="22" borderId="0" xfId="0" applyFont="1" applyFill="1" applyBorder="1" applyAlignment="1"/>
    <xf numFmtId="0" fontId="15" fillId="23" borderId="0" xfId="0" applyFont="1" applyFill="1" applyBorder="1" applyAlignment="1">
      <alignment horizontal="left" vertical="center" wrapText="1" indent="4"/>
    </xf>
    <xf numFmtId="0" fontId="7" fillId="23" borderId="20" xfId="0" applyFont="1" applyFill="1" applyBorder="1"/>
    <xf numFmtId="0" fontId="34" fillId="10" borderId="0" xfId="0" applyFont="1" applyFill="1" applyAlignment="1">
      <alignment horizontal="center" wrapText="1"/>
    </xf>
    <xf numFmtId="0" fontId="34" fillId="20" borderId="0" xfId="0" applyFont="1" applyFill="1" applyAlignment="1">
      <alignment horizontal="center" vertical="center" wrapText="1"/>
    </xf>
    <xf numFmtId="1" fontId="17" fillId="16" borderId="0" xfId="0" applyNumberFormat="1" applyFont="1" applyFill="1" applyBorder="1" applyAlignment="1">
      <alignment horizontal="center" vertical="center"/>
    </xf>
    <xf numFmtId="0" fontId="34" fillId="16" borderId="0" xfId="0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 applyProtection="1">
      <alignment horizontal="right" wrapText="1" indent="1"/>
    </xf>
    <xf numFmtId="164" fontId="5" fillId="6" borderId="10" xfId="1" applyNumberFormat="1" applyFont="1" applyFill="1" applyBorder="1" applyAlignment="1" applyProtection="1">
      <alignment horizontal="right" wrapText="1" indent="1"/>
    </xf>
    <xf numFmtId="164" fontId="5" fillId="8" borderId="10" xfId="1" applyNumberFormat="1" applyFont="1" applyFill="1" applyBorder="1" applyAlignment="1" applyProtection="1">
      <alignment horizontal="right" wrapText="1" indent="1"/>
    </xf>
    <xf numFmtId="164" fontId="5" fillId="9" borderId="10" xfId="1" applyNumberFormat="1" applyFont="1" applyFill="1" applyBorder="1" applyAlignment="1" applyProtection="1">
      <alignment horizontal="right" wrapText="1" indent="1"/>
    </xf>
    <xf numFmtId="0" fontId="3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2" borderId="9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left" vertical="top" wrapText="1" indent="1"/>
    </xf>
    <xf numFmtId="0" fontId="3" fillId="6" borderId="1" xfId="0" applyFont="1" applyFill="1" applyBorder="1" applyAlignment="1" applyProtection="1">
      <alignment horizontal="left" vertical="top" wrapText="1" indent="3"/>
    </xf>
    <xf numFmtId="0" fontId="3" fillId="7" borderId="1" xfId="0" applyFont="1" applyFill="1" applyBorder="1" applyAlignment="1" applyProtection="1">
      <alignment horizontal="left" vertical="top" wrapText="1"/>
    </xf>
    <xf numFmtId="0" fontId="3" fillId="8" borderId="1" xfId="0" applyFont="1" applyFill="1" applyBorder="1" applyAlignment="1" applyProtection="1">
      <alignment horizontal="left" vertical="top" wrapText="1" indent="1"/>
    </xf>
    <xf numFmtId="0" fontId="3" fillId="8" borderId="0" xfId="0" applyFont="1" applyFill="1" applyBorder="1" applyAlignment="1" applyProtection="1">
      <alignment horizontal="left" vertical="top" wrapText="1" indent="1"/>
    </xf>
    <xf numFmtId="0" fontId="3" fillId="8" borderId="12" xfId="0" applyFont="1" applyFill="1" applyBorder="1" applyAlignment="1" applyProtection="1">
      <alignment horizontal="left" vertical="top" wrapText="1"/>
    </xf>
    <xf numFmtId="0" fontId="3" fillId="9" borderId="1" xfId="0" applyFont="1" applyFill="1" applyBorder="1" applyAlignment="1" applyProtection="1">
      <alignment horizontal="left" vertical="top" wrapText="1"/>
    </xf>
    <xf numFmtId="0" fontId="3" fillId="10" borderId="1" xfId="0" applyFont="1" applyFill="1" applyBorder="1" applyAlignment="1" applyProtection="1">
      <alignment horizontal="left" vertical="top" wrapText="1"/>
    </xf>
    <xf numFmtId="0" fontId="3" fillId="11" borderId="1" xfId="0" applyFont="1" applyFill="1" applyBorder="1" applyAlignment="1" applyProtection="1">
      <alignment wrapText="1"/>
    </xf>
    <xf numFmtId="0" fontId="3" fillId="12" borderId="1" xfId="0" applyFont="1" applyFill="1" applyBorder="1" applyAlignment="1" applyProtection="1">
      <alignment horizontal="left" wrapText="1" indent="1"/>
    </xf>
    <xf numFmtId="0" fontId="3" fillId="12" borderId="1" xfId="0" applyFont="1" applyFill="1" applyBorder="1" applyAlignment="1" applyProtection="1">
      <alignment horizontal="left" wrapText="1" indent="2"/>
    </xf>
    <xf numFmtId="0" fontId="3" fillId="11" borderId="1" xfId="0" applyFont="1" applyFill="1" applyBorder="1" applyAlignment="1" applyProtection="1">
      <alignment horizontal="left" vertical="top" wrapText="1"/>
    </xf>
    <xf numFmtId="0" fontId="3" fillId="11" borderId="1" xfId="0" applyFont="1" applyFill="1" applyBorder="1" applyAlignment="1" applyProtection="1">
      <alignment vertical="top" wrapText="1"/>
    </xf>
    <xf numFmtId="0" fontId="3" fillId="12" borderId="1" xfId="0" applyFont="1" applyFill="1" applyBorder="1" applyAlignment="1" applyProtection="1">
      <alignment horizontal="left" vertical="top" wrapText="1" indent="1"/>
    </xf>
    <xf numFmtId="0" fontId="3" fillId="12" borderId="1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4" borderId="13" xfId="0" applyFont="1" applyFill="1" applyBorder="1" applyAlignment="1" applyProtection="1">
      <alignment horizontal="left" vertical="top" wrapText="1"/>
    </xf>
    <xf numFmtId="0" fontId="3" fillId="5" borderId="14" xfId="0" applyFont="1" applyFill="1" applyBorder="1" applyAlignment="1" applyProtection="1">
      <alignment horizontal="left" vertical="top" wrapText="1" indent="1"/>
    </xf>
    <xf numFmtId="0" fontId="29" fillId="22" borderId="0" xfId="0" applyFont="1" applyFill="1" applyAlignment="1">
      <alignment horizontal="center" vertical="center" wrapText="1"/>
    </xf>
    <xf numFmtId="0" fontId="29" fillId="21" borderId="0" xfId="0" applyFont="1" applyFill="1" applyAlignment="1">
      <alignment horizontal="center" vertical="center" wrapText="1"/>
    </xf>
    <xf numFmtId="0" fontId="33" fillId="16" borderId="0" xfId="0" applyFont="1" applyFill="1" applyAlignment="1">
      <alignment horizontal="center" vertical="top" wrapText="1"/>
    </xf>
    <xf numFmtId="9" fontId="26" fillId="15" borderId="18" xfId="2" applyFont="1" applyFill="1" applyBorder="1" applyAlignment="1">
      <alignment horizontal="center"/>
    </xf>
    <xf numFmtId="9" fontId="26" fillId="15" borderId="19" xfId="2" applyFont="1" applyFill="1" applyBorder="1" applyAlignment="1">
      <alignment horizontal="center"/>
    </xf>
    <xf numFmtId="9" fontId="26" fillId="15" borderId="20" xfId="2" applyFont="1" applyFill="1" applyBorder="1" applyAlignment="1">
      <alignment horizontal="center"/>
    </xf>
    <xf numFmtId="9" fontId="26" fillId="15" borderId="24" xfId="2" applyFont="1" applyFill="1" applyBorder="1" applyAlignment="1">
      <alignment horizontal="center"/>
    </xf>
    <xf numFmtId="9" fontId="26" fillId="15" borderId="21" xfId="2" applyFont="1" applyFill="1" applyBorder="1" applyAlignment="1">
      <alignment horizontal="center"/>
    </xf>
    <xf numFmtId="9" fontId="26" fillId="15" borderId="22" xfId="2" applyFont="1" applyFill="1" applyBorder="1" applyAlignment="1">
      <alignment horizontal="center"/>
    </xf>
    <xf numFmtId="9" fontId="26" fillId="15" borderId="16" xfId="2" applyFont="1" applyFill="1" applyBorder="1" applyAlignment="1">
      <alignment horizontal="center"/>
    </xf>
    <xf numFmtId="9" fontId="26" fillId="15" borderId="17" xfId="2" applyFont="1" applyFill="1" applyBorder="1" applyAlignment="1">
      <alignment horizontal="center"/>
    </xf>
    <xf numFmtId="9" fontId="26" fillId="15" borderId="18" xfId="2" applyFont="1" applyFill="1" applyBorder="1" applyAlignment="1">
      <alignment horizontal="center" vertical="center" wrapText="1"/>
    </xf>
    <xf numFmtId="9" fontId="26" fillId="15" borderId="19" xfId="2" applyFont="1" applyFill="1" applyBorder="1" applyAlignment="1">
      <alignment horizontal="center" vertical="center" wrapText="1"/>
    </xf>
    <xf numFmtId="9" fontId="26" fillId="15" borderId="21" xfId="2" applyFont="1" applyFill="1" applyBorder="1" applyAlignment="1">
      <alignment horizontal="center" vertical="center" wrapText="1"/>
    </xf>
    <xf numFmtId="9" fontId="26" fillId="15" borderId="22" xfId="2" applyFont="1" applyFill="1" applyBorder="1" applyAlignment="1">
      <alignment horizontal="center" vertical="center" wrapText="1"/>
    </xf>
    <xf numFmtId="1" fontId="26" fillId="15" borderId="16" xfId="0" applyNumberFormat="1" applyFont="1" applyFill="1" applyBorder="1" applyAlignment="1">
      <alignment horizontal="center" vertical="top" wrapText="1"/>
    </xf>
    <xf numFmtId="1" fontId="26" fillId="15" borderId="17" xfId="0" applyNumberFormat="1" applyFont="1" applyFill="1" applyBorder="1" applyAlignment="1">
      <alignment horizontal="center" vertical="top" wrapText="1"/>
    </xf>
    <xf numFmtId="165" fontId="26" fillId="15" borderId="16" xfId="0" applyNumberFormat="1" applyFont="1" applyFill="1" applyBorder="1" applyAlignment="1">
      <alignment horizontal="center" vertical="top" wrapText="1"/>
    </xf>
    <xf numFmtId="165" fontId="26" fillId="15" borderId="17" xfId="0" applyNumberFormat="1" applyFont="1" applyFill="1" applyBorder="1" applyAlignment="1">
      <alignment horizontal="center" vertical="top" wrapText="1"/>
    </xf>
    <xf numFmtId="0" fontId="33" fillId="13" borderId="0" xfId="0" applyFont="1" applyFill="1" applyAlignment="1">
      <alignment horizontal="center" vertical="top" wrapText="1"/>
    </xf>
    <xf numFmtId="0" fontId="27" fillId="13" borderId="0" xfId="0" applyFont="1" applyFill="1" applyAlignment="1">
      <alignment horizontal="center" vertical="center"/>
    </xf>
    <xf numFmtId="0" fontId="34" fillId="16" borderId="0" xfId="0" applyFont="1" applyFill="1" applyBorder="1" applyAlignment="1">
      <alignment horizontal="left" vertical="center" wrapText="1" indent="7"/>
    </xf>
    <xf numFmtId="0" fontId="34" fillId="16" borderId="24" xfId="0" applyFont="1" applyFill="1" applyBorder="1" applyAlignment="1">
      <alignment horizontal="left" vertical="center" wrapText="1" indent="7"/>
    </xf>
    <xf numFmtId="1" fontId="18" fillId="18" borderId="25" xfId="0" applyNumberFormat="1" applyFont="1" applyFill="1" applyBorder="1" applyAlignment="1">
      <alignment horizontal="center" vertical="center"/>
    </xf>
    <xf numFmtId="1" fontId="18" fillId="18" borderId="26" xfId="0" applyNumberFormat="1" applyFont="1" applyFill="1" applyBorder="1" applyAlignment="1">
      <alignment horizontal="center" vertical="center"/>
    </xf>
    <xf numFmtId="0" fontId="34" fillId="16" borderId="0" xfId="0" applyFont="1" applyFill="1" applyAlignment="1">
      <alignment horizontal="center" vertical="center" textRotation="180" wrapText="1"/>
    </xf>
    <xf numFmtId="0" fontId="34" fillId="16" borderId="0" xfId="0" applyFont="1" applyFill="1" applyAlignment="1">
      <alignment horizontal="center" vertical="center" textRotation="180"/>
    </xf>
    <xf numFmtId="0" fontId="34" fillId="16" borderId="20" xfId="0" applyFont="1" applyFill="1" applyBorder="1" applyAlignment="1">
      <alignment horizontal="center" vertical="center" wrapText="1"/>
    </xf>
    <xf numFmtId="1" fontId="17" fillId="16" borderId="0" xfId="0" applyNumberFormat="1" applyFont="1" applyFill="1" applyBorder="1" applyAlignment="1">
      <alignment horizontal="center" vertical="center"/>
    </xf>
    <xf numFmtId="1" fontId="18" fillId="14" borderId="25" xfId="0" applyNumberFormat="1" applyFont="1" applyFill="1" applyBorder="1" applyAlignment="1">
      <alignment horizontal="center" vertical="center"/>
    </xf>
    <xf numFmtId="1" fontId="18" fillId="14" borderId="26" xfId="0" applyNumberFormat="1" applyFont="1" applyFill="1" applyBorder="1" applyAlignment="1">
      <alignment horizontal="center" vertical="center"/>
    </xf>
    <xf numFmtId="0" fontId="34" fillId="16" borderId="0" xfId="0" applyFont="1" applyFill="1" applyBorder="1" applyAlignment="1">
      <alignment horizontal="center" vertical="center" wrapText="1"/>
    </xf>
    <xf numFmtId="0" fontId="34" fillId="16" borderId="0" xfId="0" applyFont="1" applyFill="1" applyBorder="1" applyAlignment="1">
      <alignment horizontal="center" vertical="center"/>
    </xf>
    <xf numFmtId="0" fontId="29" fillId="21" borderId="0" xfId="0" applyFont="1" applyFill="1" applyAlignment="1">
      <alignment horizontal="left" vertical="center" wrapText="1" indent="5"/>
    </xf>
    <xf numFmtId="0" fontId="32" fillId="21" borderId="0" xfId="0" applyFont="1" applyFill="1" applyAlignment="1">
      <alignment horizontal="left" vertical="center" wrapText="1" indent="5"/>
    </xf>
    <xf numFmtId="0" fontId="30" fillId="21" borderId="0" xfId="0" applyFont="1" applyFill="1" applyBorder="1" applyAlignment="1">
      <alignment horizontal="center" vertical="center" wrapText="1"/>
    </xf>
    <xf numFmtId="0" fontId="34" fillId="16" borderId="0" xfId="0" applyFont="1" applyFill="1" applyBorder="1" applyAlignment="1">
      <alignment horizontal="left" wrapText="1"/>
    </xf>
    <xf numFmtId="0" fontId="34" fillId="16" borderId="27" xfId="0" applyFont="1" applyFill="1" applyBorder="1" applyAlignment="1">
      <alignment horizontal="center" vertical="center" wrapText="1"/>
    </xf>
    <xf numFmtId="0" fontId="34" fillId="16" borderId="0" xfId="0" applyFont="1" applyFill="1" applyBorder="1" applyAlignment="1">
      <alignment horizontal="left" vertical="center" wrapText="1"/>
    </xf>
    <xf numFmtId="0" fontId="34" fillId="16" borderId="2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9" fontId="28" fillId="15" borderId="16" xfId="2" applyFont="1" applyFill="1" applyBorder="1" applyAlignment="1">
      <alignment horizontal="center" vertical="center"/>
    </xf>
    <xf numFmtId="9" fontId="28" fillId="15" borderId="32" xfId="2" applyFont="1" applyFill="1" applyBorder="1" applyAlignment="1">
      <alignment horizontal="center" vertical="center"/>
    </xf>
    <xf numFmtId="9" fontId="28" fillId="15" borderId="17" xfId="2" applyFont="1" applyFill="1" applyBorder="1" applyAlignment="1">
      <alignment horizontal="center" vertical="center"/>
    </xf>
    <xf numFmtId="9" fontId="28" fillId="15" borderId="18" xfId="2" applyFont="1" applyFill="1" applyBorder="1" applyAlignment="1">
      <alignment horizontal="center" vertical="center"/>
    </xf>
    <xf numFmtId="9" fontId="28" fillId="15" borderId="23" xfId="2" applyFont="1" applyFill="1" applyBorder="1" applyAlignment="1">
      <alignment horizontal="center" vertical="center"/>
    </xf>
    <xf numFmtId="9" fontId="28" fillId="15" borderId="19" xfId="2" applyFont="1" applyFill="1" applyBorder="1" applyAlignment="1">
      <alignment horizontal="center" vertical="center"/>
    </xf>
    <xf numFmtId="9" fontId="28" fillId="15" borderId="21" xfId="2" applyFont="1" applyFill="1" applyBorder="1" applyAlignment="1">
      <alignment horizontal="center" vertical="center"/>
    </xf>
    <xf numFmtId="9" fontId="28" fillId="15" borderId="33" xfId="2" applyFont="1" applyFill="1" applyBorder="1" applyAlignment="1">
      <alignment horizontal="center" vertical="center"/>
    </xf>
    <xf numFmtId="9" fontId="28" fillId="15" borderId="22" xfId="2" applyFont="1" applyFill="1" applyBorder="1" applyAlignment="1">
      <alignment horizontal="center" vertical="center"/>
    </xf>
    <xf numFmtId="0" fontId="7" fillId="23" borderId="0" xfId="0" applyFont="1" applyFill="1" applyAlignment="1">
      <alignment horizontal="center" vertical="top"/>
    </xf>
    <xf numFmtId="0" fontId="7" fillId="23" borderId="0" xfId="0" applyFont="1" applyFill="1" applyAlignment="1">
      <alignment horizontal="center"/>
    </xf>
    <xf numFmtId="0" fontId="24" fillId="23" borderId="0" xfId="0" applyFont="1" applyFill="1" applyBorder="1" applyAlignment="1">
      <alignment horizontal="center" vertical="center" wrapText="1"/>
    </xf>
    <xf numFmtId="0" fontId="15" fillId="23" borderId="0" xfId="0" applyFont="1" applyFill="1" applyBorder="1" applyAlignment="1">
      <alignment horizontal="center" vertical="center" wrapText="1"/>
    </xf>
    <xf numFmtId="0" fontId="31" fillId="21" borderId="0" xfId="0" applyFont="1" applyFill="1" applyBorder="1" applyAlignment="1">
      <alignment horizontal="left" vertical="center" wrapText="1" indent="5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 indent="2"/>
    </xf>
    <xf numFmtId="0" fontId="9" fillId="0" borderId="0" xfId="0" applyFont="1" applyAlignment="1">
      <alignment horizontal="left" vertical="top" indent="2"/>
    </xf>
    <xf numFmtId="0" fontId="15" fillId="22" borderId="0" xfId="0" applyFont="1" applyFill="1" applyBorder="1" applyAlignment="1">
      <alignment horizontal="left" vertical="center" wrapText="1" indent="6"/>
    </xf>
    <xf numFmtId="0" fontId="15" fillId="22" borderId="0" xfId="0" applyFont="1" applyFill="1" applyBorder="1" applyAlignment="1">
      <alignment horizontal="left" vertical="center" wrapText="1" indent="4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19" borderId="0" xfId="0" applyFont="1" applyFill="1" applyBorder="1" applyAlignment="1">
      <alignment horizontal="left" vertical="center" wrapText="1" indent="10"/>
    </xf>
    <xf numFmtId="0" fontId="31" fillId="21" borderId="0" xfId="0" applyFont="1" applyFill="1" applyAlignment="1">
      <alignment horizontal="center"/>
    </xf>
    <xf numFmtId="0" fontId="34" fillId="21" borderId="0" xfId="0" applyFont="1" applyFill="1" applyAlignment="1">
      <alignment horizontal="center"/>
    </xf>
    <xf numFmtId="0" fontId="31" fillId="21" borderId="0" xfId="0" applyFont="1" applyFill="1" applyBorder="1" applyAlignment="1">
      <alignment horizontal="left" vertical="center" wrapText="1" indent="3"/>
    </xf>
    <xf numFmtId="0" fontId="30" fillId="2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1" fillId="10" borderId="31" xfId="0" applyFont="1" applyFill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colors>
    <mruColors>
      <color rgb="FF800000"/>
      <color rgb="FF10604D"/>
      <color rgb="FFBEFFEE"/>
      <color rgb="FFBFEBED"/>
      <color rgb="FF005250"/>
      <color rgb="FFBEEFEA"/>
      <color rgb="FF275346"/>
      <color rgb="FF2A5842"/>
      <color rgb="FF32725A"/>
      <color rgb="FFB8EA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l">
              <a:defRPr sz="1400" b="0"/>
            </a:pPr>
            <a:r>
              <a:rPr lang="ru-RU" sz="1600" b="0"/>
              <a:t>Структура валового потребления 
топливно-энергетических 
ресурсов в 2018 году</a:t>
            </a:r>
          </a:p>
        </c:rich>
      </c:tx>
      <c:layout>
        <c:manualLayout>
          <c:xMode val="edge"/>
          <c:yMode val="edge"/>
          <c:x val="0.5521457064657338"/>
          <c:y val="6.64359137553728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497037202553516E-2"/>
          <c:y val="0.10757247356077317"/>
          <c:w val="0.43024287867945499"/>
          <c:h val="0.79572857180222678"/>
        </c:manualLayout>
      </c:layout>
      <c:doughnutChart>
        <c:varyColors val="1"/>
        <c:ser>
          <c:idx val="0"/>
          <c:order val="0"/>
          <c:tx>
            <c:strRef>
              <c:f>ИНФОГРАФИКА!$C$39</c:f>
              <c:strCache>
                <c:ptCount val="1"/>
                <c:pt idx="0">
                  <c:v>Валовое потребление</c:v>
                </c:pt>
              </c:strCache>
            </c:strRef>
          </c:tx>
          <c:dPt>
            <c:idx val="0"/>
            <c:bubble3D val="0"/>
            <c:spPr>
              <a:scene3d>
                <a:camera prst="orthographicFront"/>
                <a:lightRig rig="balanced" dir="tr"/>
              </a:scene3d>
              <a:sp3d prstMaterial="plastic">
                <a:bevelT w="50800"/>
                <a:contourClr>
                  <a:srgbClr val="000000"/>
                </a:contourClr>
              </a:sp3d>
            </c:spPr>
          </c:dPt>
          <c:dLbls>
            <c:dLbl>
              <c:idx val="3"/>
              <c:layout>
                <c:manualLayout>
                  <c:x val="-1.5998903091862662E-2"/>
                  <c:y val="-0.1184858262181618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528887762307401E-2"/>
                  <c:y val="-0.12816763721151686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400"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4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ИНФОГРАФИКА!$B$40:$B$44</c:f>
              <c:strCache>
                <c:ptCount val="5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  <c:pt idx="4">
                  <c:v>Электроэнергия</c:v>
                </c:pt>
              </c:strCache>
            </c:strRef>
          </c:cat>
          <c:val>
            <c:numRef>
              <c:f>ИНФОГРАФИКА!$C$40:$C$44</c:f>
              <c:numCache>
                <c:formatCode>General</c:formatCode>
                <c:ptCount val="5"/>
                <c:pt idx="0">
                  <c:v>23834</c:v>
                </c:pt>
                <c:pt idx="1">
                  <c:v>11194</c:v>
                </c:pt>
                <c:pt idx="2">
                  <c:v>2214</c:v>
                </c:pt>
                <c:pt idx="3">
                  <c:v>1219</c:v>
                </c:pt>
                <c:pt idx="4">
                  <c:v>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56656719964022162"/>
          <c:y val="0.41434727589281922"/>
          <c:w val="0.36425607420798128"/>
          <c:h val="0.44904700836553568"/>
        </c:manualLayout>
      </c:layout>
      <c:overlay val="0"/>
      <c:txPr>
        <a:bodyPr/>
        <a:lstStyle/>
        <a:p>
          <a:pPr>
            <a:defRPr sz="12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/>
          </a:solidFill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ru-RU" sz="1600" b="0"/>
              <a:t>Валовое потребление и производство (добыча) топливно-энергетических ресурсов в 2018 году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ИНФОГРАФИКА!$C$39</c:f>
              <c:strCache>
                <c:ptCount val="1"/>
                <c:pt idx="0">
                  <c:v>Валовое потребление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ИНФОГРАФИКА!$B$40:$B$43</c:f>
              <c:strCache>
                <c:ptCount val="4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</c:strCache>
            </c:strRef>
          </c:cat>
          <c:val>
            <c:numRef>
              <c:f>ИНФОГРАФИКА!$C$40:$C$43</c:f>
              <c:numCache>
                <c:formatCode>General</c:formatCode>
                <c:ptCount val="4"/>
                <c:pt idx="0">
                  <c:v>23834</c:v>
                </c:pt>
                <c:pt idx="1">
                  <c:v>11194</c:v>
                </c:pt>
                <c:pt idx="2">
                  <c:v>2214</c:v>
                </c:pt>
                <c:pt idx="3">
                  <c:v>1219</c:v>
                </c:pt>
              </c:numCache>
            </c:numRef>
          </c:val>
        </c:ser>
        <c:ser>
          <c:idx val="1"/>
          <c:order val="1"/>
          <c:tx>
            <c:strRef>
              <c:f>ИНФОГРАФИКА!$D$39</c:f>
              <c:strCache>
                <c:ptCount val="1"/>
                <c:pt idx="0">
                  <c:v>Производство (добыча)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ИНФОГРАФИКА!$B$40:$B$43</c:f>
              <c:strCache>
                <c:ptCount val="4"/>
                <c:pt idx="0">
                  <c:v>Газ природный </c:v>
                </c:pt>
                <c:pt idx="1">
                  <c:v>Нефть</c:v>
                </c:pt>
                <c:pt idx="2">
                  <c:v>Биотопливо и отходы</c:v>
                </c:pt>
                <c:pt idx="3">
                  <c:v>Уголь и торф</c:v>
                </c:pt>
              </c:strCache>
            </c:strRef>
          </c:cat>
          <c:val>
            <c:numRef>
              <c:f>ИНФОГРАФИКА!$D$40:$D$43</c:f>
              <c:numCache>
                <c:formatCode>General</c:formatCode>
                <c:ptCount val="4"/>
                <c:pt idx="0">
                  <c:v>348</c:v>
                </c:pt>
                <c:pt idx="1">
                  <c:v>2388</c:v>
                </c:pt>
                <c:pt idx="2">
                  <c:v>2372</c:v>
                </c:pt>
                <c:pt idx="3">
                  <c:v>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48288"/>
        <c:axId val="96749824"/>
      </c:barChart>
      <c:catAx>
        <c:axId val="967482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ru-RU"/>
          </a:p>
        </c:txPr>
        <c:crossAx val="96749824"/>
        <c:crosses val="autoZero"/>
        <c:auto val="1"/>
        <c:lblAlgn val="ctr"/>
        <c:lblOffset val="100"/>
        <c:noMultiLvlLbl val="0"/>
      </c:catAx>
      <c:valAx>
        <c:axId val="96749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Тысяч тонн угольного эквивалента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67482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12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120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ru-RU" sz="1400" b="0">
                <a:solidFill>
                  <a:sysClr val="windowText" lastClr="000000"/>
                </a:solidFill>
                <a:latin typeface="Impact" pitchFamily="34" charset="0"/>
              </a:rPr>
              <a:t>Структура производства электрической и тепловой энергии за счет сжигания топлива в 2018 году</a:t>
            </a:r>
          </a:p>
        </c:rich>
      </c:tx>
      <c:layout>
        <c:manualLayout>
          <c:xMode val="edge"/>
          <c:yMode val="edge"/>
          <c:x val="0.12638327372158908"/>
          <c:y val="8.2725877776582427E-2"/>
        </c:manualLayout>
      </c:layout>
      <c:overlay val="0"/>
    </c:title>
    <c:autoTitleDeleted val="0"/>
    <c:view3D>
      <c:rotX val="0"/>
      <c:rotY val="0"/>
      <c:rAngAx val="0"/>
      <c:perspective val="0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20354244629005688"/>
          <c:y val="0.25165279906069754"/>
          <c:w val="0.74671503652725701"/>
          <c:h val="0.45084478599066419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ИНФОГРАФИКА!$AW$36</c:f>
              <c:strCache>
                <c:ptCount val="1"/>
                <c:pt idx="0">
                  <c:v>КЭС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ИНФОГРАФИКА!$AX$36:$AY$36</c:f>
              <c:numCache>
                <c:formatCode>General</c:formatCode>
                <c:ptCount val="2"/>
                <c:pt idx="0">
                  <c:v>25</c:v>
                </c:pt>
                <c:pt idx="1">
                  <c:v>1868</c:v>
                </c:pt>
              </c:numCache>
            </c:numRef>
          </c:val>
        </c:ser>
        <c:ser>
          <c:idx val="1"/>
          <c:order val="1"/>
          <c:tx>
            <c:strRef>
              <c:f>ИНФОГРАФИКА!$AW$37</c:f>
              <c:strCache>
                <c:ptCount val="1"/>
                <c:pt idx="0">
                  <c:v>ТЭЦ общего пользования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ИНФОГРАФИКА!$AX$37:$AY$37</c:f>
              <c:numCache>
                <c:formatCode>General</c:formatCode>
                <c:ptCount val="2"/>
                <c:pt idx="0">
                  <c:v>4434</c:v>
                </c:pt>
                <c:pt idx="1">
                  <c:v>2377</c:v>
                </c:pt>
              </c:numCache>
            </c:numRef>
          </c:val>
        </c:ser>
        <c:ser>
          <c:idx val="2"/>
          <c:order val="2"/>
          <c:tx>
            <c:strRef>
              <c:f>ИНФОГРАФИКА!$AW$38</c:f>
              <c:strCache>
                <c:ptCount val="1"/>
                <c:pt idx="0">
                  <c:v>ТЭЦ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ИНФОГРАФИКА!$AX$38:$AY$38</c:f>
              <c:numCache>
                <c:formatCode>General</c:formatCode>
                <c:ptCount val="2"/>
                <c:pt idx="0">
                  <c:v>1134</c:v>
                </c:pt>
                <c:pt idx="1">
                  <c:v>450</c:v>
                </c:pt>
              </c:numCache>
            </c:numRef>
          </c:val>
        </c:ser>
        <c:ser>
          <c:idx val="3"/>
          <c:order val="3"/>
          <c:tx>
            <c:strRef>
              <c:f>ИНФОГРАФИКА!$AW$39</c:f>
              <c:strCache>
                <c:ptCount val="1"/>
                <c:pt idx="0">
                  <c:v>Районные котельные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ИНФОГРАФИКА!$AX$39:$AY$39</c:f>
              <c:numCache>
                <c:formatCode>General</c:formatCode>
                <c:ptCount val="2"/>
                <c:pt idx="0">
                  <c:v>1851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ИНФОГРАФИКА!$AW$40</c:f>
              <c:strCache>
                <c:ptCount val="1"/>
                <c:pt idx="0">
                  <c:v>Котельные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ИНФОГРАФИКА!$AX$40:$AY$40</c:f>
              <c:numCache>
                <c:formatCode>General</c:formatCode>
                <c:ptCount val="2"/>
                <c:pt idx="0">
                  <c:v>1476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ИНФОГРАФИКА!$AW$41</c:f>
              <c:strCache>
                <c:ptCount val="1"/>
                <c:pt idx="0">
                  <c:v>Электрогенераторы организаций</c:v>
                </c:pt>
              </c:strCache>
            </c:strRef>
          </c:tx>
          <c:invertIfNegative val="0"/>
          <c:cat>
            <c:strRef>
              <c:f>ИНФОГРАФИКА!$AX$35:$AY$35</c:f>
              <c:strCache>
                <c:ptCount val="2"/>
                <c:pt idx="0">
                  <c:v>Теплоэнергия</c:v>
                </c:pt>
                <c:pt idx="1">
                  <c:v>Электроэнергия</c:v>
                </c:pt>
              </c:strCache>
            </c:strRef>
          </c:cat>
          <c:val>
            <c:numRef>
              <c:f>ИНФОГРАФИКА!$AX$41:$AY$41</c:f>
              <c:numCache>
                <c:formatCode>General</c:formatCode>
                <c:ptCount val="2"/>
                <c:pt idx="0">
                  <c:v>0</c:v>
                </c:pt>
                <c:pt idx="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8188288"/>
        <c:axId val="98194176"/>
        <c:axId val="0"/>
      </c:bar3DChart>
      <c:catAx>
        <c:axId val="9818828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ru-RU"/>
          </a:p>
        </c:txPr>
        <c:crossAx val="98194176"/>
        <c:crosses val="autoZero"/>
        <c:auto val="1"/>
        <c:lblAlgn val="ctr"/>
        <c:lblOffset val="100"/>
        <c:noMultiLvlLbl val="0"/>
      </c:catAx>
      <c:valAx>
        <c:axId val="981941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98188288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1.5418416782015176E-2"/>
          <c:y val="0.78674354442983319"/>
          <c:w val="0.98311323359948721"/>
          <c:h val="0.18619254745853142"/>
        </c:manualLayout>
      </c:layout>
      <c:overlay val="0"/>
      <c:txPr>
        <a:bodyPr/>
        <a:lstStyle/>
        <a:p>
          <a:pPr>
            <a:defRPr sz="11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5268542547187"/>
          <c:y val="0.13886028236886053"/>
          <c:w val="0.4512323114146557"/>
          <c:h val="0.592346356679664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Lbls>
            <c:dLbl>
              <c:idx val="0"/>
              <c:layout>
                <c:manualLayout>
                  <c:x val="-1.9716671891040916E-3"/>
                  <c:y val="-4.46889145823321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9485665253381789E-2"/>
                  <c:y val="3.2518062157625451E-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3669036146363388E-2"/>
                  <c:y val="2.924407792762893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1524954058523094E-2"/>
                  <c:y val="1.60398841883702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1.4603776853574973E-2"/>
                  <c:y val="8.2970570954517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5448917466928182E-2"/>
                  <c:y val="-1.67645689624301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2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ИНФОГРАФИКА!$BF$36:$BF$41</c:f>
              <c:strCache>
                <c:ptCount val="6"/>
                <c:pt idx="0">
                  <c:v>Промышленность</c:v>
                </c:pt>
                <c:pt idx="1">
                  <c:v>Строительство</c:v>
                </c:pt>
                <c:pt idx="2">
                  <c:v>Селькое, лесное и рыбное хозяйство</c:v>
                </c:pt>
                <c:pt idx="3">
                  <c:v>Транспорт  (включая транспорт населения)</c:v>
                </c:pt>
                <c:pt idx="4">
                  <c:v>Жилищный сектор</c:v>
                </c:pt>
                <c:pt idx="5">
                  <c:v>Сектор услуг</c:v>
                </c:pt>
              </c:strCache>
            </c:strRef>
          </c:cat>
          <c:val>
            <c:numRef>
              <c:f>ИНФОГРАФИКА!$BG$36:$BG$41</c:f>
              <c:numCache>
                <c:formatCode>General</c:formatCode>
                <c:ptCount val="6"/>
                <c:pt idx="0">
                  <c:v>8789</c:v>
                </c:pt>
                <c:pt idx="1">
                  <c:v>258</c:v>
                </c:pt>
                <c:pt idx="2">
                  <c:v>1650</c:v>
                </c:pt>
                <c:pt idx="3">
                  <c:v>6077</c:v>
                </c:pt>
                <c:pt idx="4">
                  <c:v>7331</c:v>
                </c:pt>
                <c:pt idx="5">
                  <c:v>2672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0056111460781925"/>
          <c:y val="0.14659500529707215"/>
          <c:w val="0.33953583686654554"/>
          <c:h val="0.74458879979107551"/>
        </c:manualLayout>
      </c:layout>
      <c:overlay val="0"/>
      <c:txPr>
        <a:bodyPr/>
        <a:lstStyle/>
        <a:p>
          <a:pPr>
            <a:defRPr sz="1100" b="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25021872265967"/>
          <c:y val="5.0925925925925923E-2"/>
          <c:w val="0.65740414502349498"/>
          <c:h val="0.90407083758244189"/>
        </c:manualLayout>
      </c:layout>
      <c:barChart>
        <c:barDir val="col"/>
        <c:grouping val="percentStacked"/>
        <c:varyColors val="0"/>
        <c:ser>
          <c:idx val="0"/>
          <c:order val="0"/>
          <c:invertIfNegative val="0"/>
          <c:dLbls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ИНФОГРАФИКА!$AF$37</c:f>
              <c:numCache>
                <c:formatCode>General</c:formatCode>
                <c:ptCount val="1"/>
                <c:pt idx="0">
                  <c:v>0.14299848981929908</c:v>
                </c:pt>
              </c:numCache>
            </c:numRef>
          </c:val>
        </c:ser>
        <c:ser>
          <c:idx val="1"/>
          <c:order val="1"/>
          <c:invertIfNegative val="0"/>
          <c:dLbls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ИНФОГРАФИКА!$AF$38</c:f>
              <c:numCache>
                <c:formatCode>General</c:formatCode>
                <c:ptCount val="1"/>
                <c:pt idx="0">
                  <c:v>0.12042389210019268</c:v>
                </c:pt>
              </c:numCache>
            </c:numRef>
          </c:val>
        </c:ser>
        <c:ser>
          <c:idx val="2"/>
          <c:order val="2"/>
          <c:spPr>
            <a:solidFill>
              <a:schemeClr val="accent3">
                <a:lumMod val="50000"/>
              </a:schemeClr>
            </a:solidFill>
          </c:spPr>
          <c:invertIfNegative val="0"/>
          <c:dLbls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ИНФОГРАФИКА!$AF$39</c:f>
              <c:numCache>
                <c:formatCode>General</c:formatCode>
                <c:ptCount val="1"/>
                <c:pt idx="0">
                  <c:v>3.9368848617403529E-2</c:v>
                </c:pt>
              </c:numCache>
            </c:numRef>
          </c:val>
        </c:ser>
        <c:ser>
          <c:idx val="3"/>
          <c:order val="3"/>
          <c:invertIfNegative val="0"/>
          <c:dLbls>
            <c:dLbl>
              <c:idx val="0"/>
              <c:layout>
                <c:manualLayout>
                  <c:x val="5.09461543275348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ИНФОГРАФИКА!$AF$40</c:f>
              <c:numCache>
                <c:formatCode>General</c:formatCode>
                <c:ptCount val="1"/>
                <c:pt idx="0">
                  <c:v>0.69720876946310473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47"/>
        <c:axId val="100718848"/>
        <c:axId val="100732928"/>
      </c:barChart>
      <c:catAx>
        <c:axId val="100718848"/>
        <c:scaling>
          <c:orientation val="minMax"/>
        </c:scaling>
        <c:delete val="1"/>
        <c:axPos val="b"/>
        <c:majorTickMark val="out"/>
        <c:minorTickMark val="none"/>
        <c:tickLblPos val="nextTo"/>
        <c:crossAx val="100732928"/>
        <c:crosses val="autoZero"/>
        <c:auto val="1"/>
        <c:lblAlgn val="ctr"/>
        <c:lblOffset val="100"/>
        <c:noMultiLvlLbl val="0"/>
      </c:catAx>
      <c:valAx>
        <c:axId val="10073292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10071884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Impact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13" Type="http://schemas.openxmlformats.org/officeDocument/2006/relationships/image" Target="../media/image8.jpg"/><Relationship Id="rId18" Type="http://schemas.microsoft.com/office/2007/relationships/hdphoto" Target="../media/hdphoto1.wdp"/><Relationship Id="rId26" Type="http://schemas.openxmlformats.org/officeDocument/2006/relationships/image" Target="../media/image18.wmf"/><Relationship Id="rId3" Type="http://schemas.openxmlformats.org/officeDocument/2006/relationships/image" Target="../media/image3.wmf"/><Relationship Id="rId21" Type="http://schemas.openxmlformats.org/officeDocument/2006/relationships/image" Target="../media/image14.wmf"/><Relationship Id="rId7" Type="http://schemas.openxmlformats.org/officeDocument/2006/relationships/chart" Target="../charts/chart3.xml"/><Relationship Id="rId12" Type="http://schemas.openxmlformats.org/officeDocument/2006/relationships/chart" Target="../charts/chart5.xml"/><Relationship Id="rId17" Type="http://schemas.openxmlformats.org/officeDocument/2006/relationships/image" Target="../media/image12.png"/><Relationship Id="rId25" Type="http://schemas.openxmlformats.org/officeDocument/2006/relationships/image" Target="../media/image17.jpg"/><Relationship Id="rId2" Type="http://schemas.openxmlformats.org/officeDocument/2006/relationships/image" Target="../media/image2.jpeg"/><Relationship Id="rId16" Type="http://schemas.openxmlformats.org/officeDocument/2006/relationships/image" Target="../media/image11.wmf"/><Relationship Id="rId20" Type="http://schemas.microsoft.com/office/2007/relationships/hdphoto" Target="../media/hdphoto2.wdp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11" Type="http://schemas.openxmlformats.org/officeDocument/2006/relationships/image" Target="../media/image7.jpg"/><Relationship Id="rId24" Type="http://schemas.openxmlformats.org/officeDocument/2006/relationships/image" Target="../media/image16.wmf"/><Relationship Id="rId5" Type="http://schemas.openxmlformats.org/officeDocument/2006/relationships/chart" Target="../charts/chart1.xml"/><Relationship Id="rId15" Type="http://schemas.openxmlformats.org/officeDocument/2006/relationships/image" Target="../media/image10.png"/><Relationship Id="rId23" Type="http://schemas.microsoft.com/office/2007/relationships/hdphoto" Target="../media/hdphoto3.wdp"/><Relationship Id="rId10" Type="http://schemas.openxmlformats.org/officeDocument/2006/relationships/image" Target="../media/image6.wmf"/><Relationship Id="rId19" Type="http://schemas.openxmlformats.org/officeDocument/2006/relationships/image" Target="../media/image13.jpeg"/><Relationship Id="rId4" Type="http://schemas.openxmlformats.org/officeDocument/2006/relationships/image" Target="../media/image4.wmf"/><Relationship Id="rId9" Type="http://schemas.openxmlformats.org/officeDocument/2006/relationships/image" Target="../media/image5.wmf"/><Relationship Id="rId14" Type="http://schemas.openxmlformats.org/officeDocument/2006/relationships/image" Target="../media/image9.jpeg"/><Relationship Id="rId22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144779</xdr:colOff>
      <xdr:row>6</xdr:row>
      <xdr:rowOff>546537</xdr:rowOff>
    </xdr:from>
    <xdr:to>
      <xdr:col>42</xdr:col>
      <xdr:colOff>114300</xdr:colOff>
      <xdr:row>8</xdr:row>
      <xdr:rowOff>157654</xdr:rowOff>
    </xdr:to>
    <xdr:sp macro="" textlink="">
      <xdr:nvSpPr>
        <xdr:cNvPr id="19" name="TextBox 18"/>
        <xdr:cNvSpPr txBox="1"/>
      </xdr:nvSpPr>
      <xdr:spPr>
        <a:xfrm>
          <a:off x="14733138" y="3468413"/>
          <a:ext cx="2744252" cy="52551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400" b="0">
              <a:ln w="9525">
                <a:noFill/>
                <a:prstDash val="solid"/>
              </a:ln>
              <a:solidFill>
                <a:schemeClr val="accent4">
                  <a:lumMod val="50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конечное потребление энергии</a:t>
          </a:r>
        </a:p>
      </xdr:txBody>
    </xdr:sp>
    <xdr:clientData/>
  </xdr:twoCellAnchor>
  <xdr:twoCellAnchor editAs="oneCell">
    <xdr:from>
      <xdr:col>45</xdr:col>
      <xdr:colOff>102755</xdr:colOff>
      <xdr:row>5</xdr:row>
      <xdr:rowOff>469028</xdr:rowOff>
    </xdr:from>
    <xdr:to>
      <xdr:col>47</xdr:col>
      <xdr:colOff>176699</xdr:colOff>
      <xdr:row>7</xdr:row>
      <xdr:rowOff>221672</xdr:rowOff>
    </xdr:to>
    <xdr:pic>
      <xdr:nvPicPr>
        <xdr:cNvPr id="65" name="Picture 3" descr="C:\Documents and Settings\Burghgraeve_S\Local Settings\Temporary Internet Files\Content.IE5\FDPW9IPA\MC900432617[1]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66064" y="2948992"/>
          <a:ext cx="891362" cy="874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99647</xdr:colOff>
      <xdr:row>30</xdr:row>
      <xdr:rowOff>64478</xdr:rowOff>
    </xdr:from>
    <xdr:to>
      <xdr:col>4</xdr:col>
      <xdr:colOff>749096</xdr:colOff>
      <xdr:row>32</xdr:row>
      <xdr:rowOff>312581</xdr:rowOff>
    </xdr:to>
    <xdr:pic>
      <xdr:nvPicPr>
        <xdr:cNvPr id="4" name="Рисунок 3" descr="лого_цв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38047" y="4829909"/>
          <a:ext cx="656492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208814</xdr:colOff>
      <xdr:row>4</xdr:row>
      <xdr:rowOff>934891</xdr:rowOff>
    </xdr:from>
    <xdr:to>
      <xdr:col>5</xdr:col>
      <xdr:colOff>239486</xdr:colOff>
      <xdr:row>6</xdr:row>
      <xdr:rowOff>181839</xdr:rowOff>
    </xdr:to>
    <xdr:pic>
      <xdr:nvPicPr>
        <xdr:cNvPr id="5" name="Picture 15" descr="C:\Documents and Settings\Burghgraeve_S\Local Settings\Temporary Internet Files\Content.IE5\TV7MHFD7\MC900310606[1].wm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chemeClr val="accent3"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2854043" y="2556862"/>
          <a:ext cx="814443" cy="7535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276050</xdr:colOff>
      <xdr:row>4</xdr:row>
      <xdr:rowOff>952370</xdr:rowOff>
    </xdr:from>
    <xdr:to>
      <xdr:col>2</xdr:col>
      <xdr:colOff>293914</xdr:colOff>
      <xdr:row>6</xdr:row>
      <xdr:rowOff>142357</xdr:rowOff>
    </xdr:to>
    <xdr:pic>
      <xdr:nvPicPr>
        <xdr:cNvPr id="7" name="Picture 1334" descr="C:\Documents and Settings\Burghgraeve_S\Local Settings\Temporary Internet Files\Content.IE5\1FBK7AZG\MC900352588[1].wmf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duotone>
            <a:prstClr val="black"/>
            <a:schemeClr val="tx2"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885650" y="2574341"/>
          <a:ext cx="714550" cy="711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278930</xdr:colOff>
      <xdr:row>12</xdr:row>
      <xdr:rowOff>48153</xdr:rowOff>
    </xdr:from>
    <xdr:to>
      <xdr:col>8</xdr:col>
      <xdr:colOff>685800</xdr:colOff>
      <xdr:row>29</xdr:row>
      <xdr:rowOff>66147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959</xdr:colOff>
      <xdr:row>12</xdr:row>
      <xdr:rowOff>106680</xdr:rowOff>
    </xdr:from>
    <xdr:to>
      <xdr:col>18</xdr:col>
      <xdr:colOff>35281</xdr:colOff>
      <xdr:row>27</xdr:row>
      <xdr:rowOff>10885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309281</xdr:colOff>
      <xdr:row>11</xdr:row>
      <xdr:rowOff>228922</xdr:rowOff>
    </xdr:from>
    <xdr:to>
      <xdr:col>54</xdr:col>
      <xdr:colOff>493057</xdr:colOff>
      <xdr:row>27</xdr:row>
      <xdr:rowOff>80682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57</xdr:col>
      <xdr:colOff>145868</xdr:colOff>
      <xdr:row>21</xdr:row>
      <xdr:rowOff>11736</xdr:rowOff>
    </xdr:from>
    <xdr:to>
      <xdr:col>58</xdr:col>
      <xdr:colOff>480059</xdr:colOff>
      <xdr:row>23</xdr:row>
      <xdr:rowOff>68581</xdr:rowOff>
    </xdr:to>
    <xdr:sp macro="" textlink="">
      <xdr:nvSpPr>
        <xdr:cNvPr id="15" name="Стрелка вверх 14"/>
        <xdr:cNvSpPr/>
      </xdr:nvSpPr>
      <xdr:spPr>
        <a:xfrm>
          <a:off x="25048028" y="7022136"/>
          <a:ext cx="1019991" cy="841705"/>
        </a:xfrm>
        <a:prstGeom prst="upArrow">
          <a:avLst/>
        </a:prstGeom>
        <a:solidFill>
          <a:schemeClr val="accent1">
            <a:lumMod val="75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61</xdr:col>
      <xdr:colOff>69733</xdr:colOff>
      <xdr:row>14</xdr:row>
      <xdr:rowOff>81324</xdr:rowOff>
    </xdr:from>
    <xdr:to>
      <xdr:col>62</xdr:col>
      <xdr:colOff>472441</xdr:colOff>
      <xdr:row>18</xdr:row>
      <xdr:rowOff>17931</xdr:rowOff>
    </xdr:to>
    <xdr:sp macro="" textlink="">
      <xdr:nvSpPr>
        <xdr:cNvPr id="16" name="Стрелка вниз 15"/>
        <xdr:cNvSpPr/>
      </xdr:nvSpPr>
      <xdr:spPr>
        <a:xfrm>
          <a:off x="27779639" y="5388430"/>
          <a:ext cx="1012308" cy="833077"/>
        </a:xfrm>
        <a:prstGeom prst="downArrow">
          <a:avLst/>
        </a:prstGeom>
        <a:solidFill>
          <a:schemeClr val="accent1">
            <a:lumMod val="75000"/>
          </a:schemeClr>
        </a:solidFill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55</xdr:col>
      <xdr:colOff>348344</xdr:colOff>
      <xdr:row>2</xdr:row>
      <xdr:rowOff>431971</xdr:rowOff>
    </xdr:from>
    <xdr:to>
      <xdr:col>63</xdr:col>
      <xdr:colOff>772886</xdr:colOff>
      <xdr:row>11</xdr:row>
      <xdr:rowOff>315686</xdr:rowOff>
    </xdr:to>
    <xdr:graphicFrame macro="">
      <xdr:nvGraphicFramePr>
        <xdr:cNvPr id="23" name="Диаграмма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57</xdr:col>
      <xdr:colOff>206829</xdr:colOff>
      <xdr:row>4</xdr:row>
      <xdr:rowOff>563475</xdr:rowOff>
    </xdr:from>
    <xdr:to>
      <xdr:col>58</xdr:col>
      <xdr:colOff>283028</xdr:colOff>
      <xdr:row>6</xdr:row>
      <xdr:rowOff>134943</xdr:rowOff>
    </xdr:to>
    <xdr:pic>
      <xdr:nvPicPr>
        <xdr:cNvPr id="44" name="Picture 4" descr="j018560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1">
              <a:tint val="45000"/>
              <a:satMod val="400000"/>
            </a:schemeClr>
          </a:duotone>
          <a:lum bright="4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8989" y="2316075"/>
          <a:ext cx="761999" cy="744948"/>
        </a:xfrm>
        <a:prstGeom prst="ellipse">
          <a:avLst/>
        </a:prstGeom>
        <a:ln w="3175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116786</xdr:colOff>
      <xdr:row>4</xdr:row>
      <xdr:rowOff>313822</xdr:rowOff>
    </xdr:from>
    <xdr:to>
      <xdr:col>60</xdr:col>
      <xdr:colOff>162197</xdr:colOff>
      <xdr:row>5</xdr:row>
      <xdr:rowOff>430373</xdr:rowOff>
    </xdr:to>
    <xdr:pic>
      <xdr:nvPicPr>
        <xdr:cNvPr id="45" name="Picture 1336" descr="C:\Documents and Settings\Burghgraeve_S\Local Settings\Temporary Internet Files\Content.IE5\0C9SGNJQ\MC900196190[1].wmf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3FFF9E"/>
            </a:clrFrom>
            <a:clrTo>
              <a:srgbClr val="3FFF9E">
                <a:alpha val="0"/>
              </a:srgbClr>
            </a:clrTo>
          </a:clrChange>
          <a:duotone>
            <a:prstClr val="black"/>
            <a:schemeClr val="bg1">
              <a:lumMod val="95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26283866" y="2066422"/>
          <a:ext cx="799791" cy="733771"/>
        </a:xfrm>
        <a:prstGeom prst="ellipse">
          <a:avLst/>
        </a:prstGeom>
        <a:ln w="6350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6</xdr:col>
      <xdr:colOff>348343</xdr:colOff>
      <xdr:row>4</xdr:row>
      <xdr:rowOff>914401</xdr:rowOff>
    </xdr:from>
    <xdr:to>
      <xdr:col>8</xdr:col>
      <xdr:colOff>751114</xdr:colOff>
      <xdr:row>6</xdr:row>
      <xdr:rowOff>383436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1">
          <a:duotone>
            <a:prstClr val="black"/>
            <a:schemeClr val="bg1">
              <a:lumMod val="65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5172" y="2601687"/>
          <a:ext cx="1545771" cy="947057"/>
        </a:xfrm>
        <a:prstGeom prst="rect">
          <a:avLst/>
        </a:prstGeom>
      </xdr:spPr>
    </xdr:pic>
    <xdr:clientData/>
  </xdr:twoCellAnchor>
  <xdr:twoCellAnchor>
    <xdr:from>
      <xdr:col>7</xdr:col>
      <xdr:colOff>80042</xdr:colOff>
      <xdr:row>4</xdr:row>
      <xdr:rowOff>141515</xdr:rowOff>
    </xdr:from>
    <xdr:to>
      <xdr:col>9</xdr:col>
      <xdr:colOff>156242</xdr:colOff>
      <xdr:row>4</xdr:row>
      <xdr:rowOff>389710</xdr:rowOff>
    </xdr:to>
    <xdr:sp macro="" textlink="">
      <xdr:nvSpPr>
        <xdr:cNvPr id="12" name="TextBox 11"/>
        <xdr:cNvSpPr txBox="1"/>
      </xdr:nvSpPr>
      <xdr:spPr>
        <a:xfrm>
          <a:off x="4732724" y="2024103"/>
          <a:ext cx="1367118" cy="248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>
              <a:latin typeface="Impact" pitchFamily="34" charset="0"/>
              <a:ea typeface="Tahoma" pitchFamily="34" charset="0"/>
              <a:cs typeface="Tahoma" pitchFamily="34" charset="0"/>
            </a:rPr>
            <a:t>(10</a:t>
          </a:r>
          <a:r>
            <a:rPr lang="ru-RU" sz="1200" baseline="30000">
              <a:latin typeface="Impact" pitchFamily="34" charset="0"/>
              <a:ea typeface="Tahoma" pitchFamily="34" charset="0"/>
              <a:cs typeface="Tahoma" pitchFamily="34" charset="0"/>
            </a:rPr>
            <a:t>18</a:t>
          </a:r>
          <a:r>
            <a:rPr lang="ru-RU" sz="1200" baseline="0">
              <a:latin typeface="Impact" pitchFamily="34" charset="0"/>
              <a:ea typeface="Tahoma" pitchFamily="34" charset="0"/>
              <a:cs typeface="Tahoma" pitchFamily="34" charset="0"/>
            </a:rPr>
            <a:t> джоулей)</a:t>
          </a:r>
        </a:p>
      </xdr:txBody>
    </xdr:sp>
    <xdr:clientData/>
  </xdr:twoCellAnchor>
  <xdr:twoCellAnchor>
    <xdr:from>
      <xdr:col>52</xdr:col>
      <xdr:colOff>546846</xdr:colOff>
      <xdr:row>6</xdr:row>
      <xdr:rowOff>224124</xdr:rowOff>
    </xdr:from>
    <xdr:to>
      <xdr:col>53</xdr:col>
      <xdr:colOff>672354</xdr:colOff>
      <xdr:row>9</xdr:row>
      <xdr:rowOff>251016</xdr:rowOff>
    </xdr:to>
    <xdr:sp macro="" textlink="">
      <xdr:nvSpPr>
        <xdr:cNvPr id="18" name="Стрелка углом вверх 17"/>
        <xdr:cNvSpPr/>
      </xdr:nvSpPr>
      <xdr:spPr>
        <a:xfrm rot="16200000" flipH="1">
          <a:off x="17059836" y="3478311"/>
          <a:ext cx="1129551" cy="735108"/>
        </a:xfrm>
        <a:prstGeom prst="bentUpArrow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52</xdr:col>
      <xdr:colOff>484094</xdr:colOff>
      <xdr:row>4</xdr:row>
      <xdr:rowOff>412378</xdr:rowOff>
    </xdr:from>
    <xdr:to>
      <xdr:col>53</xdr:col>
      <xdr:colOff>654425</xdr:colOff>
      <xdr:row>6</xdr:row>
      <xdr:rowOff>510993</xdr:rowOff>
    </xdr:to>
    <xdr:sp macro="" textlink="">
      <xdr:nvSpPr>
        <xdr:cNvPr id="47" name="Стрелка углом вверх 46"/>
        <xdr:cNvSpPr/>
      </xdr:nvSpPr>
      <xdr:spPr>
        <a:xfrm rot="16200000" flipH="1">
          <a:off x="16947776" y="2541496"/>
          <a:ext cx="1272992" cy="779931"/>
        </a:xfrm>
        <a:prstGeom prst="bentUpArrow">
          <a:avLst>
            <a:gd name="adj1" fmla="val 25000"/>
            <a:gd name="adj2" fmla="val 24123"/>
            <a:gd name="adj3" fmla="val 25000"/>
          </a:avLst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50</xdr:col>
      <xdr:colOff>0</xdr:colOff>
      <xdr:row>4</xdr:row>
      <xdr:rowOff>202873</xdr:rowOff>
    </xdr:from>
    <xdr:to>
      <xdr:col>51</xdr:col>
      <xdr:colOff>12018</xdr:colOff>
      <xdr:row>4</xdr:row>
      <xdr:rowOff>591671</xdr:rowOff>
    </xdr:to>
    <xdr:sp macro="" textlink="">
      <xdr:nvSpPr>
        <xdr:cNvPr id="59" name="Стрелка вверх 58"/>
        <xdr:cNvSpPr/>
      </xdr:nvSpPr>
      <xdr:spPr>
        <a:xfrm rot="5400000">
          <a:off x="15683622" y="1982498"/>
          <a:ext cx="388798" cy="594724"/>
        </a:xfrm>
        <a:prstGeom prst="upArrow">
          <a:avLst>
            <a:gd name="adj1" fmla="val 50000"/>
            <a:gd name="adj2" fmla="val 93404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53</xdr:col>
      <xdr:colOff>199293</xdr:colOff>
      <xdr:row>4</xdr:row>
      <xdr:rowOff>527538</xdr:rowOff>
    </xdr:from>
    <xdr:to>
      <xdr:col>53</xdr:col>
      <xdr:colOff>521677</xdr:colOff>
      <xdr:row>6</xdr:row>
      <xdr:rowOff>410307</xdr:rowOff>
    </xdr:to>
    <xdr:sp macro="" textlink="">
      <xdr:nvSpPr>
        <xdr:cNvPr id="61" name="Прямоугольник 60"/>
        <xdr:cNvSpPr/>
      </xdr:nvSpPr>
      <xdr:spPr>
        <a:xfrm>
          <a:off x="17643231" y="2409092"/>
          <a:ext cx="322384" cy="105507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49</xdr:col>
      <xdr:colOff>735106</xdr:colOff>
      <xdr:row>3</xdr:row>
      <xdr:rowOff>152400</xdr:rowOff>
    </xdr:from>
    <xdr:to>
      <xdr:col>50</xdr:col>
      <xdr:colOff>567830</xdr:colOff>
      <xdr:row>3</xdr:row>
      <xdr:rowOff>376517</xdr:rowOff>
    </xdr:to>
    <xdr:sp macro="" textlink="">
      <xdr:nvSpPr>
        <xdr:cNvPr id="62" name="Стрелка вверх 61"/>
        <xdr:cNvSpPr/>
      </xdr:nvSpPr>
      <xdr:spPr>
        <a:xfrm rot="5400000">
          <a:off x="15739068" y="1231121"/>
          <a:ext cx="224117" cy="594724"/>
        </a:xfrm>
        <a:prstGeom prst="upArrow">
          <a:avLst>
            <a:gd name="adj1" fmla="val 50000"/>
            <a:gd name="adj2" fmla="val 133403"/>
          </a:avLst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21</xdr:col>
      <xdr:colOff>88175</xdr:colOff>
      <xdr:row>3</xdr:row>
      <xdr:rowOff>232149</xdr:rowOff>
    </xdr:from>
    <xdr:to>
      <xdr:col>32</xdr:col>
      <xdr:colOff>66403</xdr:colOff>
      <xdr:row>25</xdr:row>
      <xdr:rowOff>13347</xdr:rowOff>
    </xdr:to>
    <xdr:graphicFrame macro="">
      <xdr:nvGraphicFramePr>
        <xdr:cNvPr id="17" name="Диаграмма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217713</xdr:colOff>
      <xdr:row>4</xdr:row>
      <xdr:rowOff>523368</xdr:rowOff>
    </xdr:from>
    <xdr:to>
      <xdr:col>34</xdr:col>
      <xdr:colOff>12900</xdr:colOff>
      <xdr:row>6</xdr:row>
      <xdr:rowOff>160726</xdr:rowOff>
    </xdr:to>
    <xdr:sp macro="" textlink="">
      <xdr:nvSpPr>
        <xdr:cNvPr id="21" name="Стрелка вверх 20"/>
        <xdr:cNvSpPr/>
      </xdr:nvSpPr>
      <xdr:spPr>
        <a:xfrm rot="5400000">
          <a:off x="14627670" y="2224268"/>
          <a:ext cx="813015" cy="938187"/>
        </a:xfrm>
        <a:prstGeom prst="upArrow">
          <a:avLst/>
        </a:prstGeom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30</xdr:col>
      <xdr:colOff>54429</xdr:colOff>
      <xdr:row>9</xdr:row>
      <xdr:rowOff>216539</xdr:rowOff>
    </xdr:from>
    <xdr:to>
      <xdr:col>34</xdr:col>
      <xdr:colOff>2967</xdr:colOff>
      <xdr:row>12</xdr:row>
      <xdr:rowOff>117643</xdr:rowOff>
    </xdr:to>
    <xdr:sp macro="" textlink="">
      <xdr:nvSpPr>
        <xdr:cNvPr id="55" name="Стрелка вверх 54"/>
        <xdr:cNvSpPr/>
      </xdr:nvSpPr>
      <xdr:spPr>
        <a:xfrm rot="5400000">
          <a:off x="14648674" y="4356608"/>
          <a:ext cx="826390" cy="862938"/>
        </a:xfrm>
        <a:prstGeom prst="upArrow">
          <a:avLst/>
        </a:prstGeom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29</xdr:col>
      <xdr:colOff>161109</xdr:colOff>
      <xdr:row>5</xdr:row>
      <xdr:rowOff>170905</xdr:rowOff>
    </xdr:from>
    <xdr:to>
      <xdr:col>34</xdr:col>
      <xdr:colOff>22860</xdr:colOff>
      <xdr:row>5</xdr:row>
      <xdr:rowOff>486591</xdr:rowOff>
    </xdr:to>
    <xdr:sp macro="" textlink="">
      <xdr:nvSpPr>
        <xdr:cNvPr id="22" name="TextBox 21"/>
        <xdr:cNvSpPr txBox="1"/>
      </xdr:nvSpPr>
      <xdr:spPr>
        <a:xfrm>
          <a:off x="14486709" y="2639785"/>
          <a:ext cx="1004751" cy="31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accent4">
                  <a:lumMod val="50000"/>
                </a:schemeClr>
              </a:solidFill>
              <a:latin typeface="Impact" pitchFamily="34" charset="0"/>
            </a:rPr>
            <a:t>организации</a:t>
          </a:r>
        </a:p>
      </xdr:txBody>
    </xdr:sp>
    <xdr:clientData/>
  </xdr:twoCellAnchor>
  <xdr:twoCellAnchor>
    <xdr:from>
      <xdr:col>30</xdr:col>
      <xdr:colOff>26529</xdr:colOff>
      <xdr:row>10</xdr:row>
      <xdr:rowOff>134779</xdr:rowOff>
    </xdr:from>
    <xdr:to>
      <xdr:col>34</xdr:col>
      <xdr:colOff>22860</xdr:colOff>
      <xdr:row>11</xdr:row>
      <xdr:rowOff>254490</xdr:rowOff>
    </xdr:to>
    <xdr:sp macro="" textlink="">
      <xdr:nvSpPr>
        <xdr:cNvPr id="56" name="TextBox 55"/>
        <xdr:cNvSpPr txBox="1"/>
      </xdr:nvSpPr>
      <xdr:spPr>
        <a:xfrm>
          <a:off x="14580729" y="4622959"/>
          <a:ext cx="910731" cy="310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>
              <a:solidFill>
                <a:schemeClr val="accent4">
                  <a:lumMod val="50000"/>
                </a:schemeClr>
              </a:solidFill>
              <a:latin typeface="Impact" pitchFamily="34" charset="0"/>
            </a:rPr>
            <a:t>население</a:t>
          </a:r>
        </a:p>
      </xdr:txBody>
    </xdr:sp>
    <xdr:clientData/>
  </xdr:twoCellAnchor>
  <xdr:twoCellAnchor>
    <xdr:from>
      <xdr:col>29</xdr:col>
      <xdr:colOff>13126</xdr:colOff>
      <xdr:row>15</xdr:row>
      <xdr:rowOff>198120</xdr:rowOff>
    </xdr:from>
    <xdr:to>
      <xdr:col>41</xdr:col>
      <xdr:colOff>140805</xdr:colOff>
      <xdr:row>17</xdr:row>
      <xdr:rowOff>121920</xdr:rowOff>
    </xdr:to>
    <xdr:sp macro="" textlink="">
      <xdr:nvSpPr>
        <xdr:cNvPr id="57" name="TextBox 56"/>
        <xdr:cNvSpPr txBox="1"/>
      </xdr:nvSpPr>
      <xdr:spPr>
        <a:xfrm>
          <a:off x="14338726" y="5814060"/>
          <a:ext cx="2870879" cy="335280"/>
        </a:xfrm>
        <a:prstGeom prst="rect">
          <a:avLst/>
        </a:prstGeom>
        <a:noFill/>
        <a:ln w="9525" cmpd="sng">
          <a:noFill/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ru-RU" sz="1400" b="0">
              <a:ln w="9525">
                <a:noFill/>
                <a:prstDash val="solid"/>
              </a:ln>
              <a:solidFill>
                <a:schemeClr val="accent3">
                  <a:lumMod val="50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потери при распределении</a:t>
          </a:r>
        </a:p>
      </xdr:txBody>
    </xdr:sp>
    <xdr:clientData/>
  </xdr:twoCellAnchor>
  <xdr:twoCellAnchor>
    <xdr:from>
      <xdr:col>27</xdr:col>
      <xdr:colOff>139810</xdr:colOff>
      <xdr:row>18</xdr:row>
      <xdr:rowOff>100078</xdr:rowOff>
    </xdr:from>
    <xdr:to>
      <xdr:col>42</xdr:col>
      <xdr:colOff>113306</xdr:colOff>
      <xdr:row>20</xdr:row>
      <xdr:rowOff>104130</xdr:rowOff>
    </xdr:to>
    <xdr:sp macro="" textlink="">
      <xdr:nvSpPr>
        <xdr:cNvPr id="58" name="TextBox 57"/>
        <xdr:cNvSpPr txBox="1"/>
      </xdr:nvSpPr>
      <xdr:spPr>
        <a:xfrm>
          <a:off x="14008210" y="6546598"/>
          <a:ext cx="3402496" cy="331712"/>
        </a:xfrm>
        <a:prstGeom prst="rect">
          <a:avLst/>
        </a:prstGeom>
        <a:noFill/>
        <a:ln w="9525" cmpd="sng">
          <a:noFill/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ru-RU" sz="1400" b="0">
              <a:ln w="9525">
                <a:noFill/>
                <a:prstDash val="solid"/>
              </a:ln>
              <a:solidFill>
                <a:schemeClr val="accent2">
                  <a:lumMod val="50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неэнергетическое использование</a:t>
          </a:r>
        </a:p>
      </xdr:txBody>
    </xdr:sp>
    <xdr:clientData/>
  </xdr:twoCellAnchor>
  <xdr:twoCellAnchor>
    <xdr:from>
      <xdr:col>26</xdr:col>
      <xdr:colOff>41031</xdr:colOff>
      <xdr:row>22</xdr:row>
      <xdr:rowOff>86162</xdr:rowOff>
    </xdr:from>
    <xdr:to>
      <xdr:col>39</xdr:col>
      <xdr:colOff>41030</xdr:colOff>
      <xdr:row>22</xdr:row>
      <xdr:rowOff>421443</xdr:rowOff>
    </xdr:to>
    <xdr:sp macro="" textlink="">
      <xdr:nvSpPr>
        <xdr:cNvPr id="60" name="TextBox 59"/>
        <xdr:cNvSpPr txBox="1"/>
      </xdr:nvSpPr>
      <xdr:spPr>
        <a:xfrm>
          <a:off x="13680831" y="7043222"/>
          <a:ext cx="2971799" cy="335281"/>
        </a:xfrm>
        <a:prstGeom prst="rect">
          <a:avLst/>
        </a:prstGeom>
        <a:noFill/>
        <a:ln w="9525" cmpd="sng">
          <a:noFill/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ru-RU" sz="1400" b="0">
              <a:ln w="9525">
                <a:noFill/>
                <a:prstDash val="solid"/>
              </a:ln>
              <a:solidFill>
                <a:schemeClr val="accent1">
                  <a:lumMod val="50000"/>
                </a:schemeClr>
              </a:solidFill>
              <a:latin typeface="Impact" pitchFamily="34" charset="0"/>
              <a:ea typeface="Tahoma" pitchFamily="34" charset="0"/>
              <a:cs typeface="Tahoma" pitchFamily="34" charset="0"/>
            </a:rPr>
            <a:t>потери при преобразовании</a:t>
          </a:r>
        </a:p>
      </xdr:txBody>
    </xdr:sp>
    <xdr:clientData/>
  </xdr:twoCellAnchor>
  <xdr:twoCellAnchor>
    <xdr:from>
      <xdr:col>59</xdr:col>
      <xdr:colOff>332013</xdr:colOff>
      <xdr:row>22</xdr:row>
      <xdr:rowOff>137156</xdr:rowOff>
    </xdr:from>
    <xdr:to>
      <xdr:col>60</xdr:col>
      <xdr:colOff>119742</xdr:colOff>
      <xdr:row>24</xdr:row>
      <xdr:rowOff>10884</xdr:rowOff>
    </xdr:to>
    <xdr:sp macro="" textlink="">
      <xdr:nvSpPr>
        <xdr:cNvPr id="2" name="Блок-схема: извлечение 1"/>
        <xdr:cNvSpPr/>
      </xdr:nvSpPr>
      <xdr:spPr>
        <a:xfrm>
          <a:off x="26512156" y="7376156"/>
          <a:ext cx="538843" cy="646614"/>
        </a:xfrm>
        <a:prstGeom prst="flowChartExtract">
          <a:avLst/>
        </a:prstGeom>
        <a:solidFill>
          <a:schemeClr val="tx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59</xdr:col>
      <xdr:colOff>32657</xdr:colOff>
      <xdr:row>20</xdr:row>
      <xdr:rowOff>152400</xdr:rowOff>
    </xdr:from>
    <xdr:to>
      <xdr:col>60</xdr:col>
      <xdr:colOff>555171</xdr:colOff>
      <xdr:row>23</xdr:row>
      <xdr:rowOff>125184</xdr:rowOff>
    </xdr:to>
    <xdr:cxnSp macro="">
      <xdr:nvCxnSpPr>
        <xdr:cNvPr id="46" name="Прямая соединительная линия 45"/>
        <xdr:cNvCxnSpPr>
          <a:endCxn id="52" idx="0"/>
        </xdr:cNvCxnSpPr>
      </xdr:nvCxnSpPr>
      <xdr:spPr>
        <a:xfrm>
          <a:off x="26212800" y="6966857"/>
          <a:ext cx="1273628" cy="996041"/>
        </a:xfrm>
        <a:prstGeom prst="line">
          <a:avLst/>
        </a:prstGeom>
        <a:ln w="762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51</xdr:col>
      <xdr:colOff>484468</xdr:colOff>
      <xdr:row>0</xdr:row>
      <xdr:rowOff>122335</xdr:rowOff>
    </xdr:from>
    <xdr:to>
      <xdr:col>53</xdr:col>
      <xdr:colOff>71123</xdr:colOff>
      <xdr:row>2</xdr:row>
      <xdr:rowOff>215713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3368" y="122335"/>
          <a:ext cx="851575" cy="817278"/>
        </a:xfrm>
        <a:prstGeom prst="rect">
          <a:avLst/>
        </a:prstGeom>
      </xdr:spPr>
    </xdr:pic>
    <xdr:clientData/>
  </xdr:twoCellAnchor>
  <xdr:twoCellAnchor editAs="oneCell">
    <xdr:from>
      <xdr:col>0</xdr:col>
      <xdr:colOff>75508</xdr:colOff>
      <xdr:row>7</xdr:row>
      <xdr:rowOff>312419</xdr:rowOff>
    </xdr:from>
    <xdr:to>
      <xdr:col>1</xdr:col>
      <xdr:colOff>324889</xdr:colOff>
      <xdr:row>11</xdr:row>
      <xdr:rowOff>76892</xdr:rowOff>
    </xdr:to>
    <xdr:pic>
      <xdr:nvPicPr>
        <xdr:cNvPr id="69" name="Picture 10" descr="http://www.progettoitalianews.net/wp-content/uploads/2011/09/gas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75508" y="4046219"/>
          <a:ext cx="858981" cy="846513"/>
        </a:xfrm>
        <a:prstGeom prst="rect">
          <a:avLst/>
        </a:prstGeom>
        <a:noFill/>
      </xdr:spPr>
    </xdr:pic>
    <xdr:clientData/>
  </xdr:twoCellAnchor>
  <xdr:twoCellAnchor editAs="oneCell">
    <xdr:from>
      <xdr:col>39</xdr:col>
      <xdr:colOff>132940</xdr:colOff>
      <xdr:row>15</xdr:row>
      <xdr:rowOff>153462</xdr:rowOff>
    </xdr:from>
    <xdr:to>
      <xdr:col>41</xdr:col>
      <xdr:colOff>163534</xdr:colOff>
      <xdr:row>18</xdr:row>
      <xdr:rowOff>53925</xdr:rowOff>
    </xdr:to>
    <xdr:pic>
      <xdr:nvPicPr>
        <xdr:cNvPr id="70" name="Picture 8" descr="http://www.iconarchive.com/icons/aha-soft/transport/pipe-line-256x256.pn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grayscl/>
        </a:blip>
        <a:srcRect/>
        <a:stretch>
          <a:fillRect/>
        </a:stretch>
      </xdr:blipFill>
      <xdr:spPr bwMode="auto">
        <a:xfrm>
          <a:off x="16744540" y="6005622"/>
          <a:ext cx="487794" cy="49482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</xdr:pic>
    <xdr:clientData/>
  </xdr:twoCellAnchor>
  <xdr:twoCellAnchor editAs="oneCell">
    <xdr:from>
      <xdr:col>37</xdr:col>
      <xdr:colOff>224061</xdr:colOff>
      <xdr:row>9</xdr:row>
      <xdr:rowOff>135202</xdr:rowOff>
    </xdr:from>
    <xdr:to>
      <xdr:col>44</xdr:col>
      <xdr:colOff>117339</xdr:colOff>
      <xdr:row>13</xdr:row>
      <xdr:rowOff>38219</xdr:rowOff>
    </xdr:to>
    <xdr:pic>
      <xdr:nvPicPr>
        <xdr:cNvPr id="7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6431013" y="4160664"/>
          <a:ext cx="1511871" cy="1006603"/>
        </a:xfrm>
        <a:prstGeom prst="rect">
          <a:avLst/>
        </a:prstGeom>
        <a:noFill/>
        <a:ln w="34925">
          <a:noFill/>
          <a:miter lim="800000"/>
          <a:headEnd/>
          <a:tailEnd/>
        </a:ln>
      </xdr:spPr>
    </xdr:pic>
    <xdr:clientData/>
  </xdr:twoCellAnchor>
  <xdr:twoCellAnchor editAs="oneCell">
    <xdr:from>
      <xdr:col>48</xdr:col>
      <xdr:colOff>929071</xdr:colOff>
      <xdr:row>4</xdr:row>
      <xdr:rowOff>233083</xdr:rowOff>
    </xdr:from>
    <xdr:to>
      <xdr:col>50</xdr:col>
      <xdr:colOff>101058</xdr:colOff>
      <xdr:row>5</xdr:row>
      <xdr:rowOff>322730</xdr:rowOff>
    </xdr:to>
    <xdr:pic>
      <xdr:nvPicPr>
        <xdr:cNvPr id="73" name="Picture 2" descr="http://jacnjil.files.wordpress.com/2011/03/burning-firewood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0373518" y="2079812"/>
          <a:ext cx="938034" cy="708213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291548</xdr:colOff>
      <xdr:row>7</xdr:row>
      <xdr:rowOff>311425</xdr:rowOff>
    </xdr:from>
    <xdr:to>
      <xdr:col>47</xdr:col>
      <xdr:colOff>62753</xdr:colOff>
      <xdr:row>10</xdr:row>
      <xdr:rowOff>117451</xdr:rowOff>
    </xdr:to>
    <xdr:pic>
      <xdr:nvPicPr>
        <xdr:cNvPr id="75" name="Picture 21" descr="radiator.jpg"/>
        <xdr:cNvPicPr>
          <a:picLocks noChangeAspect="1"/>
        </xdr:cNvPicPr>
      </xdr:nvPicPr>
      <xdr:blipFill>
        <a:blip xmlns:r="http://schemas.openxmlformats.org/officeDocument/2006/relationships" r:embed="rId1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rgbClr val="FFC000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aturation sat="40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8391289" y="3906272"/>
          <a:ext cx="586993" cy="69353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41</xdr:col>
      <xdr:colOff>179166</xdr:colOff>
      <xdr:row>17</xdr:row>
      <xdr:rowOff>108856</xdr:rowOff>
    </xdr:from>
    <xdr:to>
      <xdr:col>44</xdr:col>
      <xdr:colOff>181594</xdr:colOff>
      <xdr:row>20</xdr:row>
      <xdr:rowOff>214639</xdr:rowOff>
    </xdr:to>
    <xdr:pic>
      <xdr:nvPicPr>
        <xdr:cNvPr id="76" name="Picture 2" descr="C:\Documents and Settings\Burghgraeve_S\Local Settings\Temporary Internet Files\Content.IE5\FDUKXSZ6\MC900151959[1].wmf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grayscl/>
        </a:blip>
        <a:srcRect/>
        <a:stretch>
          <a:fillRect/>
        </a:stretch>
      </xdr:blipFill>
      <xdr:spPr bwMode="auto">
        <a:xfrm flipH="1">
          <a:off x="17346578" y="6133138"/>
          <a:ext cx="701675" cy="607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58</xdr:col>
      <xdr:colOff>58784</xdr:colOff>
      <xdr:row>6</xdr:row>
      <xdr:rowOff>175515</xdr:rowOff>
    </xdr:from>
    <xdr:to>
      <xdr:col>59</xdr:col>
      <xdr:colOff>309155</xdr:colOff>
      <xdr:row>8</xdr:row>
      <xdr:rowOff>16079</xdr:rowOff>
    </xdr:to>
    <xdr:pic>
      <xdr:nvPicPr>
        <xdr:cNvPr id="78" name="Picture 3" descr="C:\Documents and Settings\Zyzniewski_A\Local Settings\Temporary Internet Files\Content.IE5\323KHMW3\MC900434820[1].png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aturation sat="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25646744" y="3101595"/>
          <a:ext cx="829491" cy="754964"/>
        </a:xfrm>
        <a:prstGeom prst="ellipse">
          <a:avLst/>
        </a:prstGeom>
        <a:ln w="9525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38</xdr:col>
      <xdr:colOff>134470</xdr:colOff>
      <xdr:row>4</xdr:row>
      <xdr:rowOff>394535</xdr:rowOff>
    </xdr:from>
    <xdr:to>
      <xdr:col>43</xdr:col>
      <xdr:colOff>61352</xdr:colOff>
      <xdr:row>6</xdr:row>
      <xdr:rowOff>65459</xdr:rowOff>
    </xdr:to>
    <xdr:pic>
      <xdr:nvPicPr>
        <xdr:cNvPr id="79" name="Picture 8" descr="C:\Documents and Settings\trudeau_n\Local Settings\Temporary Internet Files\Content.IE5\D6FJMKWF\MC900303909[1].wmf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6602635" y="2241264"/>
          <a:ext cx="1092293" cy="845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37</xdr:col>
      <xdr:colOff>101236</xdr:colOff>
      <xdr:row>18</xdr:row>
      <xdr:rowOff>137160</xdr:rowOff>
    </xdr:from>
    <xdr:to>
      <xdr:col>44</xdr:col>
      <xdr:colOff>90389</xdr:colOff>
      <xdr:row>22</xdr:row>
      <xdr:rowOff>498564</xdr:rowOff>
    </xdr:to>
    <xdr:pic>
      <xdr:nvPicPr>
        <xdr:cNvPr id="83" name="Рисунок 82"/>
        <xdr:cNvPicPr>
          <a:picLocks noChangeAspect="1"/>
        </xdr:cNvPicPr>
      </xdr:nvPicPr>
      <xdr:blipFill>
        <a:blip xmlns:r="http://schemas.openxmlformats.org/officeDocument/2006/relationships" r:embed="rId2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tx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5636" y="6583680"/>
          <a:ext cx="1589353" cy="1108164"/>
        </a:xfrm>
        <a:prstGeom prst="rect">
          <a:avLst/>
        </a:prstGeom>
      </xdr:spPr>
    </xdr:pic>
    <xdr:clientData/>
  </xdr:twoCellAnchor>
  <xdr:twoCellAnchor>
    <xdr:from>
      <xdr:col>56</xdr:col>
      <xdr:colOff>272142</xdr:colOff>
      <xdr:row>20</xdr:row>
      <xdr:rowOff>43542</xdr:rowOff>
    </xdr:from>
    <xdr:to>
      <xdr:col>59</xdr:col>
      <xdr:colOff>141514</xdr:colOff>
      <xdr:row>20</xdr:row>
      <xdr:rowOff>206827</xdr:rowOff>
    </xdr:to>
    <xdr:sp macro="" textlink="">
      <xdr:nvSpPr>
        <xdr:cNvPr id="24" name="Прямоугольник с двумя вырезанными соседними углами 23"/>
        <xdr:cNvSpPr/>
      </xdr:nvSpPr>
      <xdr:spPr>
        <a:xfrm rot="10800000">
          <a:off x="24786771" y="6857999"/>
          <a:ext cx="1534886" cy="163285"/>
        </a:xfrm>
        <a:prstGeom prst="snip2Same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60</xdr:col>
      <xdr:colOff>555171</xdr:colOff>
      <xdr:row>23</xdr:row>
      <xdr:rowOff>43542</xdr:rowOff>
    </xdr:from>
    <xdr:to>
      <xdr:col>63</xdr:col>
      <xdr:colOff>206828</xdr:colOff>
      <xdr:row>24</xdr:row>
      <xdr:rowOff>32655</xdr:rowOff>
    </xdr:to>
    <xdr:sp macro="" textlink="">
      <xdr:nvSpPr>
        <xdr:cNvPr id="52" name="Прямоугольник с двумя вырезанными соседними углами 51"/>
        <xdr:cNvSpPr/>
      </xdr:nvSpPr>
      <xdr:spPr>
        <a:xfrm rot="10800000">
          <a:off x="27486428" y="7881256"/>
          <a:ext cx="1534886" cy="163285"/>
        </a:xfrm>
        <a:prstGeom prst="snip2Same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61</xdr:col>
      <xdr:colOff>291353</xdr:colOff>
      <xdr:row>15</xdr:row>
      <xdr:rowOff>97266</xdr:rowOff>
    </xdr:from>
    <xdr:to>
      <xdr:col>62</xdr:col>
      <xdr:colOff>234875</xdr:colOff>
      <xdr:row>16</xdr:row>
      <xdr:rowOff>161364</xdr:rowOff>
    </xdr:to>
    <xdr:sp macro="" textlink="">
      <xdr:nvSpPr>
        <xdr:cNvPr id="29" name="TextBox 28"/>
        <xdr:cNvSpPr txBox="1"/>
      </xdr:nvSpPr>
      <xdr:spPr>
        <a:xfrm>
          <a:off x="28001259" y="5709172"/>
          <a:ext cx="553122" cy="297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>
              <a:solidFill>
                <a:schemeClr val="bg1"/>
              </a:solidFill>
              <a:latin typeface="Impact" pitchFamily="34" charset="0"/>
            </a:rPr>
            <a:t>max</a:t>
          </a:r>
          <a:endParaRPr lang="ru-RU" sz="1400">
            <a:solidFill>
              <a:schemeClr val="bg1"/>
            </a:solidFill>
            <a:latin typeface="Impact" pitchFamily="34" charset="0"/>
          </a:endParaRPr>
        </a:p>
      </xdr:txBody>
    </xdr:sp>
    <xdr:clientData/>
  </xdr:twoCellAnchor>
  <xdr:twoCellAnchor>
    <xdr:from>
      <xdr:col>57</xdr:col>
      <xdr:colOff>342004</xdr:colOff>
      <xdr:row>22</xdr:row>
      <xdr:rowOff>30481</xdr:rowOff>
    </xdr:from>
    <xdr:to>
      <xdr:col>58</xdr:col>
      <xdr:colOff>253702</xdr:colOff>
      <xdr:row>22</xdr:row>
      <xdr:rowOff>326316</xdr:rowOff>
    </xdr:to>
    <xdr:sp macro="" textlink="">
      <xdr:nvSpPr>
        <xdr:cNvPr id="63" name="TextBox 62"/>
        <xdr:cNvSpPr txBox="1"/>
      </xdr:nvSpPr>
      <xdr:spPr>
        <a:xfrm>
          <a:off x="25362498" y="6969163"/>
          <a:ext cx="601980" cy="295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>
              <a:solidFill>
                <a:schemeClr val="bg1"/>
              </a:solidFill>
              <a:latin typeface="Impact" pitchFamily="34" charset="0"/>
            </a:rPr>
            <a:t>min</a:t>
          </a:r>
          <a:endParaRPr lang="ru-RU" sz="1400">
            <a:solidFill>
              <a:schemeClr val="bg1"/>
            </a:solidFill>
            <a:latin typeface="Impact" pitchFamily="34" charset="0"/>
          </a:endParaRPr>
        </a:p>
      </xdr:txBody>
    </xdr:sp>
    <xdr:clientData/>
  </xdr:twoCellAnchor>
  <xdr:twoCellAnchor>
    <xdr:from>
      <xdr:col>52</xdr:col>
      <xdr:colOff>365760</xdr:colOff>
      <xdr:row>1</xdr:row>
      <xdr:rowOff>388620</xdr:rowOff>
    </xdr:from>
    <xdr:to>
      <xdr:col>54</xdr:col>
      <xdr:colOff>205740</xdr:colOff>
      <xdr:row>4</xdr:row>
      <xdr:rowOff>0</xdr:rowOff>
    </xdr:to>
    <xdr:sp macro="" textlink="">
      <xdr:nvSpPr>
        <xdr:cNvPr id="30" name="Стрелка вниз 29"/>
        <xdr:cNvSpPr/>
      </xdr:nvSpPr>
      <xdr:spPr>
        <a:xfrm rot="10800000">
          <a:off x="22699980" y="701040"/>
          <a:ext cx="899160" cy="1051560"/>
        </a:xfrm>
        <a:prstGeom prst="downArrow">
          <a:avLst>
            <a:gd name="adj1" fmla="val 50000"/>
            <a:gd name="adj2" fmla="val 30508"/>
          </a:avLst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52</xdr:col>
      <xdr:colOff>522389</xdr:colOff>
      <xdr:row>2</xdr:row>
      <xdr:rowOff>42384</xdr:rowOff>
    </xdr:from>
    <xdr:to>
      <xdr:col>54</xdr:col>
      <xdr:colOff>199660</xdr:colOff>
      <xdr:row>2</xdr:row>
      <xdr:rowOff>275468</xdr:rowOff>
    </xdr:to>
    <xdr:sp macro="" textlink="">
      <xdr:nvSpPr>
        <xdr:cNvPr id="80" name="TextBox 79"/>
        <xdr:cNvSpPr txBox="1"/>
      </xdr:nvSpPr>
      <xdr:spPr>
        <a:xfrm>
          <a:off x="22856609" y="766284"/>
          <a:ext cx="736451" cy="233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ru-RU" sz="1100">
              <a:latin typeface="Impact" pitchFamily="34" charset="0"/>
            </a:rPr>
            <a:t>потери</a:t>
          </a:r>
        </a:p>
      </xdr:txBody>
    </xdr:sp>
    <xdr:clientData/>
  </xdr:twoCellAnchor>
  <xdr:twoCellAnchor editAs="oneCell">
    <xdr:from>
      <xdr:col>56</xdr:col>
      <xdr:colOff>188259</xdr:colOff>
      <xdr:row>11</xdr:row>
      <xdr:rowOff>367553</xdr:rowOff>
    </xdr:from>
    <xdr:to>
      <xdr:col>59</xdr:col>
      <xdr:colOff>125506</xdr:colOff>
      <xdr:row>16</xdr:row>
      <xdr:rowOff>13148</xdr:rowOff>
    </xdr:to>
    <xdr:pic>
      <xdr:nvPicPr>
        <xdr:cNvPr id="68" name="Рисунок 67" descr="C:\Program Files\Microsoft Office\MEDIA\CAGCAT10\j0240695.wmf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clrChange>
            <a:clrFrom>
              <a:srgbClr val="00669B"/>
            </a:clrFrom>
            <a:clrTo>
              <a:srgbClr val="00669B">
                <a:alpha val="0"/>
              </a:srgbClr>
            </a:clrTo>
          </a:clrChange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05341" y="4939553"/>
          <a:ext cx="1613647" cy="91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484094</xdr:colOff>
      <xdr:row>18</xdr:row>
      <xdr:rowOff>8965</xdr:rowOff>
    </xdr:from>
    <xdr:to>
      <xdr:col>63</xdr:col>
      <xdr:colOff>242048</xdr:colOff>
      <xdr:row>21</xdr:row>
      <xdr:rowOff>166149</xdr:rowOff>
    </xdr:to>
    <xdr:pic>
      <xdr:nvPicPr>
        <xdr:cNvPr id="81" name="Picture 8" descr="C:\Documents and Settings\trudeau_n\Local Settings\Temporary Internet Files\Content.IE5\D6FJMKWF\MC900303909[1].wmf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duotone>
            <a:prstClr val="black"/>
            <a:schemeClr val="accent4"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27530612" y="6212541"/>
          <a:ext cx="1640542" cy="7129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Воздушный поток">
  <a:themeElements>
    <a:clrScheme name="Воздушный поток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Воздушный поток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Воздушный поток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BL50"/>
  <sheetViews>
    <sheetView tabSelected="1" zoomScale="70" zoomScaleNormal="70" zoomScaleSheetLayoutView="55" workbookViewId="0">
      <selection activeCell="O5" sqref="O5:R6"/>
    </sheetView>
  </sheetViews>
  <sheetFormatPr defaultRowHeight="13.8" x14ac:dyDescent="0.25"/>
  <cols>
    <col min="1" max="1" width="8.88671875" style="21"/>
    <col min="2" max="2" width="10.109375" style="21" customWidth="1"/>
    <col min="3" max="3" width="8.88671875" style="21"/>
    <col min="4" max="4" width="10.6640625" style="21" customWidth="1"/>
    <col min="5" max="5" width="11.44140625" style="21" customWidth="1"/>
    <col min="6" max="6" width="8.5546875" style="21" customWidth="1"/>
    <col min="7" max="7" width="9.33203125" style="21" customWidth="1"/>
    <col min="8" max="8" width="7.33203125" style="21" customWidth="1"/>
    <col min="9" max="9" width="11.5546875" style="21" customWidth="1"/>
    <col min="10" max="10" width="2.88671875" style="21" customWidth="1"/>
    <col min="11" max="11" width="11.21875" style="21" customWidth="1"/>
    <col min="12" max="12" width="10.44140625" style="21" customWidth="1"/>
    <col min="13" max="13" width="8.88671875" style="21"/>
    <col min="14" max="14" width="10.5546875" style="21" customWidth="1"/>
    <col min="15" max="15" width="8.6640625" style="21" customWidth="1"/>
    <col min="16" max="16" width="10.5546875" style="21" customWidth="1"/>
    <col min="17" max="17" width="8.88671875" style="21" customWidth="1"/>
    <col min="18" max="18" width="13.33203125" style="21" customWidth="1"/>
    <col min="19" max="45" width="3.33203125" style="21" customWidth="1"/>
    <col min="46" max="46" width="6.44140625" style="21" customWidth="1"/>
    <col min="47" max="47" width="5.44140625" style="21" customWidth="1"/>
    <col min="48" max="48" width="7.6640625" style="21" customWidth="1"/>
    <col min="49" max="49" width="14.6640625" style="21" customWidth="1"/>
    <col min="50" max="50" width="11.109375" style="21" customWidth="1"/>
    <col min="51" max="51" width="8.5546875" style="21" customWidth="1"/>
    <col min="52" max="52" width="9.5546875" style="21" customWidth="1"/>
    <col min="53" max="53" width="8.88671875" style="21" customWidth="1"/>
    <col min="54" max="54" width="6.5546875" style="21" customWidth="1"/>
    <col min="55" max="55" width="10" style="21" customWidth="1"/>
    <col min="56" max="56" width="6.109375" style="21" customWidth="1"/>
    <col min="57" max="57" width="5.88671875" style="21" customWidth="1"/>
    <col min="58" max="58" width="10" style="21" customWidth="1"/>
    <col min="59" max="59" width="8.44140625" style="21" customWidth="1"/>
    <col min="60" max="60" width="11" style="21" customWidth="1"/>
    <col min="61" max="61" width="9.6640625" style="21" customWidth="1"/>
    <col min="62" max="63" width="8.88671875" style="21"/>
    <col min="64" max="64" width="15.5546875" style="21" customWidth="1"/>
    <col min="65" max="16384" width="8.88671875" style="21"/>
  </cols>
  <sheetData>
    <row r="1" spans="1:64" ht="24.6" customHeight="1" x14ac:dyDescent="0.25">
      <c r="A1" s="103" t="s">
        <v>142</v>
      </c>
      <c r="B1" s="103"/>
      <c r="C1" s="103"/>
      <c r="D1" s="103"/>
      <c r="E1" s="103"/>
      <c r="F1" s="103"/>
      <c r="G1" s="103"/>
      <c r="H1" s="103"/>
      <c r="I1" s="103"/>
      <c r="J1" s="104" t="s">
        <v>84</v>
      </c>
      <c r="K1" s="104"/>
      <c r="L1" s="104"/>
      <c r="M1" s="104"/>
      <c r="N1" s="104"/>
      <c r="O1" s="104"/>
      <c r="P1" s="104"/>
      <c r="Q1" s="104"/>
      <c r="R1" s="104"/>
      <c r="S1" s="104"/>
      <c r="T1" s="103" t="s">
        <v>137</v>
      </c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36" t="s">
        <v>141</v>
      </c>
      <c r="AU1" s="137"/>
      <c r="AV1" s="137"/>
      <c r="AW1" s="137"/>
      <c r="AX1" s="137"/>
      <c r="AY1" s="137"/>
      <c r="AZ1" s="137"/>
      <c r="BA1" s="137"/>
      <c r="BB1" s="137"/>
      <c r="BC1" s="137"/>
      <c r="BD1" s="103" t="s">
        <v>135</v>
      </c>
      <c r="BE1" s="103"/>
      <c r="BF1" s="103"/>
      <c r="BG1" s="103"/>
      <c r="BH1" s="103"/>
      <c r="BI1" s="103"/>
      <c r="BJ1" s="103"/>
      <c r="BK1" s="103"/>
      <c r="BL1" s="103"/>
    </row>
    <row r="2" spans="1:64" ht="32.4" customHeight="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34.799999999999997" customHeight="1" thickBot="1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46.2" customHeight="1" thickTop="1" thickBot="1" x14ac:dyDescent="0.85">
      <c r="A4" s="43"/>
      <c r="B4" s="118">
        <f>'1000 тонн угольного эквивалента'!W10/1000</f>
        <v>38.405999999999999</v>
      </c>
      <c r="C4" s="119"/>
      <c r="D4" s="123" t="s">
        <v>71</v>
      </c>
      <c r="E4" s="118">
        <f>'1000 тонн нефтяного эквивалента'!W10/1000</f>
        <v>26.884</v>
      </c>
      <c r="F4" s="119"/>
      <c r="G4" s="123" t="s">
        <v>71</v>
      </c>
      <c r="H4" s="120">
        <f>Тераджоулей!W10/1000000</f>
        <v>1.1252960000000001</v>
      </c>
      <c r="I4" s="121"/>
      <c r="J4" s="24"/>
      <c r="K4" s="24"/>
      <c r="L4" s="112">
        <f>'1000 тонн угольного эквивалента'!W6/'1000 тонн угольного эквивалента'!W10</f>
        <v>0.15528823621309171</v>
      </c>
      <c r="M4" s="113"/>
      <c r="N4" s="24"/>
      <c r="O4" s="24"/>
      <c r="P4" s="112">
        <f>('1000 тонн угольного эквивалента'!W7-'1000 тонн угольного эквивалента'!W8)/'1000 тонн угольного эквивалента'!W10</f>
        <v>0.8629901577878456</v>
      </c>
      <c r="Q4" s="113"/>
      <c r="R4" s="24"/>
      <c r="S4" s="24"/>
      <c r="T4" s="25"/>
      <c r="U4" s="25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25"/>
      <c r="AS4" s="25"/>
      <c r="AT4" s="24"/>
      <c r="AU4" s="24"/>
      <c r="AV4" s="141" t="s">
        <v>148</v>
      </c>
      <c r="AW4" s="142"/>
      <c r="AX4" s="126">
        <f>SUM('1000 тонн угольного эквивалента'!B12:T12)*-1/1000</f>
        <v>18.835000000000001</v>
      </c>
      <c r="AY4" s="140" t="s">
        <v>90</v>
      </c>
      <c r="AZ4" s="32">
        <f>'1000 тонн угольного эквивалента'!W12/1000*-0.95</f>
        <v>4.933349999999999</v>
      </c>
      <c r="BA4" s="66" t="s">
        <v>90</v>
      </c>
      <c r="BB4" s="26"/>
      <c r="BC4" s="40"/>
      <c r="BD4" s="25"/>
      <c r="BE4" s="25"/>
      <c r="BF4" s="25"/>
      <c r="BG4" s="25"/>
      <c r="BH4" s="25"/>
      <c r="BI4" s="25"/>
      <c r="BJ4" s="25"/>
      <c r="BK4" s="25"/>
      <c r="BL4" s="25"/>
    </row>
    <row r="5" spans="1:64" ht="48.6" customHeight="1" thickTop="1" thickBot="1" x14ac:dyDescent="0.3">
      <c r="A5" s="25"/>
      <c r="B5" s="122" t="s">
        <v>95</v>
      </c>
      <c r="C5" s="122"/>
      <c r="D5" s="123"/>
      <c r="E5" s="122" t="s">
        <v>96</v>
      </c>
      <c r="F5" s="122"/>
      <c r="G5" s="123"/>
      <c r="H5" s="122" t="s">
        <v>97</v>
      </c>
      <c r="I5" s="122"/>
      <c r="J5" s="24"/>
      <c r="K5" s="105" t="s">
        <v>146</v>
      </c>
      <c r="L5" s="105"/>
      <c r="M5" s="105"/>
      <c r="N5" s="105"/>
      <c r="O5" s="105" t="s">
        <v>147</v>
      </c>
      <c r="P5" s="105"/>
      <c r="Q5" s="105"/>
      <c r="R5" s="105"/>
      <c r="S5" s="24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25"/>
      <c r="AT5" s="24"/>
      <c r="AU5" s="30"/>
      <c r="AV5" s="141"/>
      <c r="AW5" s="142"/>
      <c r="AX5" s="127"/>
      <c r="AY5" s="140"/>
      <c r="AZ5" s="33">
        <f>('1000 тонн угольного эквивалента'!U12+'1000 тонн угольного эквивалента'!V12)/1000</f>
        <v>13.641999999999999</v>
      </c>
      <c r="BA5" s="67" t="s">
        <v>90</v>
      </c>
      <c r="BB5" s="50"/>
      <c r="BC5" s="128" t="s">
        <v>99</v>
      </c>
      <c r="BD5" s="25"/>
      <c r="BE5" s="25"/>
      <c r="BF5" s="25"/>
      <c r="BG5" s="25"/>
      <c r="BH5" s="25"/>
      <c r="BI5" s="25"/>
      <c r="BJ5" s="25"/>
      <c r="BK5" s="25"/>
      <c r="BL5" s="25"/>
    </row>
    <row r="6" spans="1:64" ht="43.8" customHeight="1" thickTop="1" thickBot="1" x14ac:dyDescent="0.3">
      <c r="A6" s="25"/>
      <c r="B6" s="44"/>
      <c r="C6" s="44"/>
      <c r="D6" s="45"/>
      <c r="E6" s="44"/>
      <c r="F6" s="46"/>
      <c r="G6" s="45"/>
      <c r="H6" s="44"/>
      <c r="I6" s="46"/>
      <c r="J6" s="24"/>
      <c r="K6" s="105"/>
      <c r="L6" s="105"/>
      <c r="M6" s="105"/>
      <c r="N6" s="105"/>
      <c r="O6" s="105"/>
      <c r="P6" s="105"/>
      <c r="Q6" s="105"/>
      <c r="R6" s="105"/>
      <c r="S6" s="24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53"/>
      <c r="AF6" s="53"/>
      <c r="AG6" s="53"/>
      <c r="AH6" s="53"/>
      <c r="AI6" s="144">
        <f>('1000 тонн угольного эквивалента'!W30-'1000 тонн угольного эквивалента'!W49-'1000 тонн угольного эквивалента'!W54)/'1000 тонн угольного эквивалента'!W10</f>
        <v>0.4429516221423736</v>
      </c>
      <c r="AJ6" s="145"/>
      <c r="AK6" s="145"/>
      <c r="AL6" s="146"/>
      <c r="AM6" s="153"/>
      <c r="AN6" s="153"/>
      <c r="AO6" s="153"/>
      <c r="AP6" s="153"/>
      <c r="AQ6" s="153"/>
      <c r="AR6" s="153"/>
      <c r="AS6" s="25"/>
      <c r="AT6" s="24"/>
      <c r="AU6" s="30"/>
      <c r="AV6" s="139" t="s">
        <v>138</v>
      </c>
      <c r="AW6" s="139"/>
      <c r="AX6" s="139"/>
      <c r="AY6" s="139"/>
      <c r="AZ6" s="27"/>
      <c r="BA6" s="31"/>
      <c r="BB6" s="34"/>
      <c r="BC6" s="129"/>
      <c r="BD6" s="25"/>
      <c r="BE6" s="25"/>
      <c r="BF6" s="25"/>
      <c r="BG6" s="25"/>
      <c r="BH6" s="25"/>
      <c r="BI6" s="25"/>
      <c r="BJ6" s="25"/>
      <c r="BK6" s="25"/>
      <c r="BL6" s="25"/>
    </row>
    <row r="7" spans="1:64" ht="45" customHeight="1" thickTop="1" thickBot="1" x14ac:dyDescent="0.3">
      <c r="A7" s="25"/>
      <c r="B7" s="25"/>
      <c r="C7" s="25"/>
      <c r="D7" s="25"/>
      <c r="E7" s="25"/>
      <c r="F7" s="25"/>
      <c r="G7" s="25"/>
      <c r="H7" s="25"/>
      <c r="I7" s="25"/>
      <c r="J7" s="24"/>
      <c r="K7" s="105"/>
      <c r="L7" s="105"/>
      <c r="M7" s="105"/>
      <c r="N7" s="105"/>
      <c r="O7" s="24"/>
      <c r="P7" s="24"/>
      <c r="Q7" s="24"/>
      <c r="R7" s="24"/>
      <c r="S7" s="24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64"/>
      <c r="AF7" s="64"/>
      <c r="AG7" s="64"/>
      <c r="AH7" s="155"/>
      <c r="AI7" s="156"/>
      <c r="AJ7" s="156"/>
      <c r="AK7" s="156"/>
      <c r="AL7" s="156"/>
      <c r="AM7" s="156"/>
      <c r="AN7" s="156"/>
      <c r="AO7" s="64"/>
      <c r="AP7" s="64"/>
      <c r="AQ7" s="64"/>
      <c r="AR7" s="64"/>
      <c r="AS7" s="42"/>
      <c r="AT7" s="24"/>
      <c r="AU7" s="124" t="s">
        <v>139</v>
      </c>
      <c r="AV7" s="124"/>
      <c r="AW7" s="125"/>
      <c r="AX7" s="68">
        <f>'1000 тонн угольного эквивалента'!U12/0.123/1000</f>
        <v>38.390243902439025</v>
      </c>
      <c r="AY7" s="69" t="s">
        <v>89</v>
      </c>
      <c r="AZ7" s="33">
        <f>'1000 тонн угольного эквивалента'!U12/1000</f>
        <v>4.7220000000000004</v>
      </c>
      <c r="BA7" s="62" t="s">
        <v>90</v>
      </c>
      <c r="BB7" s="34"/>
      <c r="BC7" s="129"/>
      <c r="BD7" s="25"/>
      <c r="BE7" s="25"/>
      <c r="BF7" s="25"/>
      <c r="BG7" s="25"/>
      <c r="BH7" s="25"/>
      <c r="BI7" s="25"/>
      <c r="BJ7" s="25"/>
      <c r="BK7" s="25"/>
      <c r="BL7" s="25"/>
    </row>
    <row r="8" spans="1:64" ht="27" customHeight="1" thickTop="1" thickBot="1" x14ac:dyDescent="0.3">
      <c r="A8" s="168" t="s">
        <v>136</v>
      </c>
      <c r="B8" s="168"/>
      <c r="C8" s="168"/>
      <c r="D8" s="168"/>
      <c r="E8" s="168"/>
      <c r="F8" s="168"/>
      <c r="G8" s="49"/>
      <c r="H8" s="49"/>
      <c r="I8" s="61"/>
      <c r="J8" s="172" t="s">
        <v>82</v>
      </c>
      <c r="K8" s="172"/>
      <c r="L8" s="172"/>
      <c r="M8" s="172"/>
      <c r="N8" s="172"/>
      <c r="O8" s="172"/>
      <c r="P8" s="172"/>
      <c r="Q8" s="172"/>
      <c r="R8" s="172"/>
      <c r="S8" s="172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29"/>
      <c r="AT8" s="24"/>
      <c r="AU8" s="24"/>
      <c r="AV8" s="24"/>
      <c r="AW8" s="24"/>
      <c r="AX8" s="24"/>
      <c r="AY8" s="24"/>
      <c r="AZ8" s="24"/>
      <c r="BA8" s="31"/>
      <c r="BB8" s="24"/>
      <c r="BC8" s="129"/>
      <c r="BD8" s="25"/>
      <c r="BE8" s="25"/>
      <c r="BF8" s="25"/>
      <c r="BG8" s="25"/>
      <c r="BH8" s="25"/>
      <c r="BI8" s="25"/>
      <c r="BJ8" s="25"/>
      <c r="BK8" s="25"/>
      <c r="BL8" s="25"/>
    </row>
    <row r="9" spans="1:64" ht="15" customHeight="1" thickTop="1" thickBot="1" x14ac:dyDescent="0.3">
      <c r="A9" s="168"/>
      <c r="B9" s="168"/>
      <c r="C9" s="168"/>
      <c r="D9" s="168"/>
      <c r="E9" s="168"/>
      <c r="F9" s="168"/>
      <c r="G9" s="114">
        <f>'1000 тонн угольного эквивалента'!C10/'1000 тонн угольного эквивалента'!W10</f>
        <v>0.62058011768994426</v>
      </c>
      <c r="H9" s="115"/>
      <c r="I9" s="61"/>
      <c r="J9" s="55"/>
      <c r="K9" s="63"/>
      <c r="L9" s="52"/>
      <c r="M9" s="52"/>
      <c r="N9" s="63"/>
      <c r="O9" s="63"/>
      <c r="P9" s="52"/>
      <c r="Q9" s="52"/>
      <c r="R9" s="63"/>
      <c r="S9" s="55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28"/>
      <c r="AT9" s="24"/>
      <c r="AU9" s="124" t="s">
        <v>140</v>
      </c>
      <c r="AV9" s="124"/>
      <c r="AW9" s="125"/>
      <c r="AX9" s="131">
        <f>'1000 тонн угольного эквивалента'!V12/0.143/1000</f>
        <v>62.377622377622387</v>
      </c>
      <c r="AY9" s="134" t="s">
        <v>74</v>
      </c>
      <c r="AZ9" s="132">
        <f>'1000 тонн угольного эквивалента'!V12/1000</f>
        <v>8.92</v>
      </c>
      <c r="BA9" s="130" t="s">
        <v>90</v>
      </c>
      <c r="BB9" s="24"/>
      <c r="BC9" s="129"/>
      <c r="BD9" s="25"/>
      <c r="BE9" s="25"/>
      <c r="BF9" s="25"/>
      <c r="BG9" s="25"/>
      <c r="BH9" s="25"/>
      <c r="BI9" s="25"/>
      <c r="BJ9" s="25"/>
      <c r="BK9" s="25"/>
      <c r="BL9" s="25"/>
    </row>
    <row r="10" spans="1:64" ht="28.2" customHeight="1" thickTop="1" thickBot="1" x14ac:dyDescent="0.3">
      <c r="A10" s="168"/>
      <c r="B10" s="168"/>
      <c r="C10" s="168"/>
      <c r="D10" s="168"/>
      <c r="E10" s="168"/>
      <c r="F10" s="168"/>
      <c r="G10" s="116"/>
      <c r="H10" s="117"/>
      <c r="I10" s="61"/>
      <c r="J10" s="55"/>
      <c r="K10" s="52"/>
      <c r="L10" s="106">
        <f>('1000 тонн угольного эквивалента'!F6+'1000 тонн угольного эквивалента'!G6+'1000 тонн угольного эквивалента'!H6+'1000 тонн угольного эквивалента'!I6)/('1000 тонн угольного эквивалента'!F10+'1000 тонн угольного эквивалента'!G10+'1000 тонн угольного эквивалента'!H10+'1000 тонн угольного эквивалента'!I10)</f>
        <v>1.0713640469738031</v>
      </c>
      <c r="M10" s="107"/>
      <c r="N10" s="52"/>
      <c r="O10" s="52"/>
      <c r="P10" s="106">
        <f>'1000 тонн угольного эквивалента'!C6/'1000 тонн угольного эквивалента'!C10</f>
        <v>1.4600990182092809E-2</v>
      </c>
      <c r="Q10" s="107"/>
      <c r="R10" s="52"/>
      <c r="S10" s="55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28"/>
      <c r="AT10" s="24"/>
      <c r="AU10" s="124"/>
      <c r="AV10" s="124"/>
      <c r="AW10" s="125"/>
      <c r="AX10" s="131"/>
      <c r="AY10" s="135"/>
      <c r="AZ10" s="133"/>
      <c r="BA10" s="130"/>
      <c r="BB10" s="24"/>
      <c r="BC10" s="129"/>
      <c r="BD10" s="25"/>
      <c r="BE10" s="25"/>
      <c r="BF10" s="25"/>
      <c r="BG10" s="25"/>
      <c r="BH10" s="25"/>
      <c r="BI10" s="25"/>
      <c r="BJ10" s="25"/>
      <c r="BK10" s="25"/>
      <c r="BL10" s="25"/>
    </row>
    <row r="11" spans="1:64" ht="15" customHeight="1" thickTop="1" thickBot="1" x14ac:dyDescent="0.3">
      <c r="A11" s="168"/>
      <c r="B11" s="168"/>
      <c r="C11" s="168"/>
      <c r="D11" s="168"/>
      <c r="E11" s="168"/>
      <c r="F11" s="168"/>
      <c r="G11" s="49"/>
      <c r="H11" s="49"/>
      <c r="I11" s="49"/>
      <c r="J11" s="55"/>
      <c r="K11" s="55"/>
      <c r="L11" s="110"/>
      <c r="M11" s="111"/>
      <c r="N11" s="55"/>
      <c r="O11" s="55"/>
      <c r="P11" s="110"/>
      <c r="Q11" s="111"/>
      <c r="R11" s="55"/>
      <c r="S11" s="55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54"/>
      <c r="AF11" s="54"/>
      <c r="AG11" s="54"/>
      <c r="AH11" s="54"/>
      <c r="AI11" s="147">
        <f>('1000 тонн угольного эквивалента'!W49+'1000 тонн угольного эквивалента'!W54)/'1000 тонн угольного эквивалента'!W10</f>
        <v>0.25425714732073113</v>
      </c>
      <c r="AJ11" s="148"/>
      <c r="AK11" s="148"/>
      <c r="AL11" s="149"/>
      <c r="AM11" s="65"/>
      <c r="AN11" s="54"/>
      <c r="AO11" s="54"/>
      <c r="AP11" s="54"/>
      <c r="AQ11" s="54"/>
      <c r="AR11" s="54"/>
      <c r="AS11" s="28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5"/>
      <c r="BE11" s="25"/>
      <c r="BF11" s="25"/>
      <c r="BG11" s="25"/>
      <c r="BH11" s="25"/>
      <c r="BI11" s="25"/>
      <c r="BJ11" s="25"/>
      <c r="BK11" s="25"/>
      <c r="BL11" s="25"/>
    </row>
    <row r="12" spans="1:64" ht="29.4" customHeight="1" thickTop="1" thickBot="1" x14ac:dyDescent="0.3">
      <c r="A12" s="168"/>
      <c r="B12" s="168"/>
      <c r="C12" s="168"/>
      <c r="D12" s="168"/>
      <c r="E12" s="168"/>
      <c r="F12" s="168"/>
      <c r="G12" s="49"/>
      <c r="H12" s="49"/>
      <c r="I12" s="49"/>
      <c r="J12" s="52"/>
      <c r="K12" s="163" t="s">
        <v>144</v>
      </c>
      <c r="L12" s="163"/>
      <c r="M12" s="163"/>
      <c r="N12" s="163"/>
      <c r="O12" s="162" t="s">
        <v>145</v>
      </c>
      <c r="P12" s="162"/>
      <c r="Q12" s="162"/>
      <c r="R12" s="162"/>
      <c r="S12" s="52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53"/>
      <c r="AF12" s="53"/>
      <c r="AG12" s="53"/>
      <c r="AH12" s="53"/>
      <c r="AI12" s="150"/>
      <c r="AJ12" s="151"/>
      <c r="AK12" s="151"/>
      <c r="AL12" s="152"/>
      <c r="AM12" s="65"/>
      <c r="AN12" s="53"/>
      <c r="AO12" s="53"/>
      <c r="AP12" s="53"/>
      <c r="AQ12" s="53"/>
      <c r="AR12" s="53"/>
      <c r="AS12" s="25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64" ht="14.4" customHeight="1" thickTop="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53"/>
      <c r="AF13" s="53"/>
      <c r="AG13" s="53"/>
      <c r="AH13" s="53"/>
      <c r="AI13" s="53"/>
      <c r="AJ13" s="53"/>
      <c r="AK13" s="54"/>
      <c r="AL13" s="54"/>
      <c r="AM13" s="154"/>
      <c r="AN13" s="154"/>
      <c r="AO13" s="154"/>
      <c r="AP13" s="154"/>
      <c r="AQ13" s="154"/>
      <c r="AR13" s="154"/>
      <c r="AS13" s="25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51"/>
      <c r="BE13" s="138"/>
      <c r="BF13" s="138"/>
      <c r="BG13" s="138"/>
      <c r="BH13" s="138"/>
      <c r="BI13" s="138"/>
      <c r="BJ13" s="138"/>
      <c r="BK13" s="138"/>
      <c r="BL13" s="138"/>
    </row>
    <row r="14" spans="1:64" ht="13.8" customHeight="1" x14ac:dyDescent="0.25">
      <c r="A14" s="51"/>
      <c r="B14" s="51"/>
      <c r="C14" s="51"/>
      <c r="D14" s="51"/>
      <c r="E14" s="51"/>
      <c r="F14" s="51"/>
      <c r="G14" s="51"/>
      <c r="H14" s="51"/>
      <c r="I14" s="51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53"/>
      <c r="AF14" s="53"/>
      <c r="AG14" s="53"/>
      <c r="AH14" s="53"/>
      <c r="AI14" s="53"/>
      <c r="AJ14" s="54"/>
      <c r="AK14" s="53"/>
      <c r="AL14" s="53"/>
      <c r="AM14" s="53"/>
      <c r="AN14" s="53"/>
      <c r="AO14" s="53"/>
      <c r="AP14" s="53"/>
      <c r="AQ14" s="53"/>
      <c r="AR14" s="53"/>
      <c r="AS14" s="25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51"/>
      <c r="BE14" s="138"/>
      <c r="BF14" s="138"/>
      <c r="BG14" s="138"/>
      <c r="BH14" s="138"/>
      <c r="BI14" s="138"/>
      <c r="BJ14" s="138"/>
      <c r="BK14" s="138"/>
      <c r="BL14" s="138"/>
    </row>
    <row r="15" spans="1:64" ht="24" customHeight="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25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59"/>
      <c r="BE15" s="59"/>
      <c r="BF15" s="59"/>
      <c r="BG15" s="59"/>
      <c r="BH15" s="59"/>
      <c r="BI15" s="59"/>
      <c r="BJ15" s="51"/>
      <c r="BK15" s="51"/>
      <c r="BL15" s="51"/>
    </row>
    <row r="16" spans="1:64" ht="18.600000000000001" customHeight="1" thickBot="1" x14ac:dyDescent="0.3">
      <c r="A16" s="51"/>
      <c r="B16" s="51"/>
      <c r="C16" s="51"/>
      <c r="D16" s="51"/>
      <c r="E16" s="51"/>
      <c r="F16" s="51"/>
      <c r="G16" s="51"/>
      <c r="H16" s="51"/>
      <c r="I16" s="51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25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59"/>
      <c r="BE16" s="59"/>
      <c r="BF16" s="59"/>
      <c r="BG16" s="59"/>
      <c r="BH16" s="59"/>
      <c r="BI16" s="59"/>
      <c r="BJ16" s="51"/>
      <c r="BK16" s="51"/>
      <c r="BL16" s="51"/>
    </row>
    <row r="17" spans="1:64" ht="13.8" customHeight="1" thickTop="1" x14ac:dyDescent="0.3">
      <c r="A17" s="51"/>
      <c r="B17" s="51"/>
      <c r="C17" s="51"/>
      <c r="D17" s="51"/>
      <c r="E17" s="51"/>
      <c r="F17" s="51"/>
      <c r="G17" s="51"/>
      <c r="H17" s="51"/>
      <c r="I17" s="51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59"/>
      <c r="BE17" s="59"/>
      <c r="BF17" s="106">
        <f>'1000 тонн угольного эквивалента'!W45/'1000 тонн угольного эквивалента'!W10</f>
        <v>6.7177003593188568E-3</v>
      </c>
      <c r="BG17" s="107"/>
      <c r="BH17" s="59"/>
      <c r="BI17" s="59"/>
      <c r="BJ17" s="169"/>
      <c r="BK17" s="170"/>
      <c r="BL17" s="51"/>
    </row>
    <row r="18" spans="1:64" ht="14.4" customHeight="1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51"/>
      <c r="BE18" s="58"/>
      <c r="BF18" s="108"/>
      <c r="BG18" s="109"/>
      <c r="BH18" s="58"/>
      <c r="BI18" s="58"/>
      <c r="BJ18" s="51"/>
      <c r="BK18" s="51"/>
      <c r="BL18" s="51"/>
    </row>
    <row r="19" spans="1:64" ht="14.4" customHeight="1" x14ac:dyDescent="0.25">
      <c r="A19" s="51"/>
      <c r="B19" s="51"/>
      <c r="C19" s="51"/>
      <c r="D19" s="51"/>
      <c r="E19" s="51"/>
      <c r="F19" s="51"/>
      <c r="G19" s="51"/>
      <c r="H19" s="51"/>
      <c r="I19" s="51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51"/>
      <c r="BE19" s="51"/>
      <c r="BF19" s="108"/>
      <c r="BG19" s="109"/>
      <c r="BH19" s="51"/>
      <c r="BI19" s="51"/>
      <c r="BJ19" s="51"/>
      <c r="BK19" s="51"/>
      <c r="BL19" s="51"/>
    </row>
    <row r="20" spans="1:64" ht="11.4" customHeight="1" thickBot="1" x14ac:dyDescent="0.3">
      <c r="A20" s="51"/>
      <c r="B20" s="51"/>
      <c r="C20" s="51"/>
      <c r="D20" s="51"/>
      <c r="E20" s="51"/>
      <c r="F20" s="51"/>
      <c r="G20" s="51"/>
      <c r="H20" s="51"/>
      <c r="I20" s="51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51"/>
      <c r="BE20" s="51"/>
      <c r="BF20" s="110"/>
      <c r="BG20" s="111"/>
      <c r="BH20" s="51"/>
      <c r="BI20" s="51"/>
      <c r="BJ20" s="51"/>
      <c r="BK20" s="51"/>
      <c r="BL20" s="51"/>
    </row>
    <row r="21" spans="1:64" ht="18.600000000000001" customHeight="1" thickTop="1" x14ac:dyDescent="0.25">
      <c r="A21" s="51"/>
      <c r="B21" s="51"/>
      <c r="C21" s="51"/>
      <c r="D21" s="51"/>
      <c r="E21" s="51"/>
      <c r="F21" s="51"/>
      <c r="G21" s="51"/>
      <c r="H21" s="51"/>
      <c r="I21" s="51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51"/>
      <c r="BE21" s="51"/>
      <c r="BF21" s="51"/>
      <c r="BG21" s="51"/>
      <c r="BH21" s="51"/>
      <c r="BI21" s="51"/>
      <c r="BJ21" s="51"/>
      <c r="BK21" s="51"/>
      <c r="BL21" s="51"/>
    </row>
    <row r="22" spans="1:64" ht="14.4" thickBot="1" x14ac:dyDescent="0.3">
      <c r="A22" s="51"/>
      <c r="B22" s="51"/>
      <c r="C22" s="51"/>
      <c r="D22" s="51"/>
      <c r="E22" s="51"/>
      <c r="F22" s="51"/>
      <c r="G22" s="51"/>
      <c r="H22" s="51"/>
      <c r="I22" s="51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51"/>
      <c r="BE22" s="51"/>
      <c r="BF22" s="51"/>
      <c r="BG22" s="51"/>
      <c r="BH22" s="51"/>
      <c r="BI22" s="51"/>
      <c r="BJ22" s="51"/>
      <c r="BK22" s="51"/>
      <c r="BL22" s="51"/>
    </row>
    <row r="23" spans="1:64" ht="47.4" customHeight="1" thickTop="1" thickBot="1" x14ac:dyDescent="0.85">
      <c r="A23" s="51"/>
      <c r="B23" s="51"/>
      <c r="C23" s="51"/>
      <c r="D23" s="51"/>
      <c r="E23" s="51"/>
      <c r="F23" s="51"/>
      <c r="G23" s="51"/>
      <c r="H23" s="51"/>
      <c r="I23" s="51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51"/>
      <c r="BE23" s="51"/>
      <c r="BF23" s="51"/>
      <c r="BG23" s="51"/>
      <c r="BH23" s="51"/>
      <c r="BI23" s="51"/>
      <c r="BJ23" s="112">
        <f>'1000 тонн угольного эквивалента'!W31/'1000 тонн угольного эквивалента'!W30</f>
        <v>0.32822945064794412</v>
      </c>
      <c r="BK23" s="113"/>
      <c r="BL23" s="51"/>
    </row>
    <row r="24" spans="1:64" ht="13.8" customHeight="1" thickTop="1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51"/>
      <c r="BE24" s="51"/>
      <c r="BF24" s="51"/>
      <c r="BG24" s="51"/>
      <c r="BH24" s="51"/>
      <c r="BI24" s="59"/>
      <c r="BJ24" s="59"/>
      <c r="BK24" s="59"/>
      <c r="BL24" s="59"/>
    </row>
    <row r="25" spans="1:64" ht="13.8" customHeight="1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51"/>
      <c r="BE25" s="171" t="s">
        <v>143</v>
      </c>
      <c r="BF25" s="171"/>
      <c r="BG25" s="171"/>
      <c r="BH25" s="171"/>
      <c r="BI25" s="157" t="s">
        <v>149</v>
      </c>
      <c r="BJ25" s="157"/>
      <c r="BK25" s="157"/>
      <c r="BL25" s="157"/>
    </row>
    <row r="26" spans="1:64" ht="13.8" customHeight="1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51"/>
      <c r="BE26" s="171"/>
      <c r="BF26" s="171"/>
      <c r="BG26" s="171"/>
      <c r="BH26" s="171"/>
      <c r="BI26" s="157"/>
      <c r="BJ26" s="157"/>
      <c r="BK26" s="157"/>
      <c r="BL26" s="157"/>
    </row>
    <row r="27" spans="1:64" ht="13.8" customHeight="1" x14ac:dyDescent="0.25">
      <c r="A27" s="51"/>
      <c r="B27" s="60"/>
      <c r="C27" s="51"/>
      <c r="D27" s="51"/>
      <c r="E27" s="51"/>
      <c r="F27" s="51"/>
      <c r="G27" s="51"/>
      <c r="H27" s="51"/>
      <c r="I27" s="51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51"/>
      <c r="BE27" s="171"/>
      <c r="BF27" s="171"/>
      <c r="BG27" s="171"/>
      <c r="BH27" s="171"/>
      <c r="BI27" s="157"/>
      <c r="BJ27" s="157"/>
      <c r="BK27" s="157"/>
      <c r="BL27" s="157"/>
    </row>
    <row r="28" spans="1:64" ht="9" customHeight="1" x14ac:dyDescent="0.25">
      <c r="A28" s="51"/>
      <c r="B28" s="60"/>
      <c r="C28" s="51"/>
      <c r="D28" s="51"/>
      <c r="E28" s="51"/>
      <c r="F28" s="51"/>
      <c r="G28" s="51"/>
      <c r="H28" s="51"/>
      <c r="I28" s="51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64" ht="9" customHeight="1" x14ac:dyDescent="0.25">
      <c r="A29" s="51"/>
      <c r="B29" s="51"/>
      <c r="C29" s="51"/>
      <c r="D29" s="51"/>
      <c r="E29" s="51"/>
      <c r="F29" s="51"/>
      <c r="G29" s="51"/>
      <c r="H29" s="51"/>
      <c r="I29" s="51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51"/>
      <c r="BE29" s="51"/>
      <c r="BF29" s="51"/>
      <c r="BG29" s="51"/>
      <c r="BH29" s="51"/>
      <c r="BI29" s="51"/>
      <c r="BJ29" s="51"/>
      <c r="BK29" s="51"/>
      <c r="BL29" s="51"/>
    </row>
    <row r="30" spans="1:64" ht="14.4" customHeight="1" thickBot="1" x14ac:dyDescent="0.3"/>
    <row r="31" spans="1:64" ht="15" customHeight="1" thickTop="1" x14ac:dyDescent="0.25">
      <c r="A31" s="158" t="s">
        <v>72</v>
      </c>
      <c r="B31" s="159"/>
      <c r="C31" s="159"/>
      <c r="D31" s="159"/>
      <c r="E31" s="159"/>
      <c r="F31" s="160" t="s">
        <v>70</v>
      </c>
      <c r="G31" s="161"/>
      <c r="H31" s="161"/>
      <c r="I31" s="161"/>
      <c r="L31" s="164"/>
      <c r="M31" s="166" t="s">
        <v>98</v>
      </c>
      <c r="N31" s="167"/>
      <c r="O31" s="167"/>
      <c r="P31" s="167"/>
      <c r="Q31" s="167"/>
      <c r="R31" s="167"/>
    </row>
    <row r="32" spans="1:64" ht="14.4" thickBot="1" x14ac:dyDescent="0.3">
      <c r="A32" s="159"/>
      <c r="B32" s="159"/>
      <c r="C32" s="159"/>
      <c r="D32" s="159"/>
      <c r="E32" s="159"/>
      <c r="F32" s="161"/>
      <c r="G32" s="161"/>
      <c r="H32" s="161"/>
      <c r="I32" s="161"/>
      <c r="L32" s="165"/>
      <c r="M32" s="166"/>
      <c r="N32" s="167"/>
      <c r="O32" s="167"/>
      <c r="P32" s="167"/>
      <c r="Q32" s="167"/>
      <c r="R32" s="167"/>
    </row>
    <row r="33" spans="1:60" ht="38.4" customHeight="1" thickTop="1" x14ac:dyDescent="0.25">
      <c r="A33" s="159"/>
      <c r="B33" s="159"/>
      <c r="C33" s="159"/>
      <c r="D33" s="159"/>
      <c r="E33" s="159"/>
      <c r="F33" s="161"/>
      <c r="G33" s="161"/>
      <c r="H33" s="161"/>
      <c r="I33" s="161"/>
      <c r="M33" s="21" t="s">
        <v>83</v>
      </c>
    </row>
    <row r="34" spans="1:60" s="22" customFormat="1" ht="15" customHeight="1" x14ac:dyDescent="0.25"/>
    <row r="35" spans="1:60" s="23" customFormat="1" x14ac:dyDescent="0.25">
      <c r="AX35" s="23" t="s">
        <v>77</v>
      </c>
      <c r="AY35" s="23" t="s">
        <v>78</v>
      </c>
      <c r="BD35" s="22"/>
      <c r="BE35" s="22"/>
      <c r="BF35" s="22"/>
      <c r="BG35" s="22"/>
      <c r="BH35" s="22"/>
    </row>
    <row r="36" spans="1:60" s="23" customFormat="1" x14ac:dyDescent="0.25">
      <c r="AI36" s="22"/>
      <c r="AJ36" s="22"/>
      <c r="AK36" s="22"/>
      <c r="AL36" s="22"/>
      <c r="AM36" s="22"/>
      <c r="AN36" s="22"/>
      <c r="AW36" s="23" t="s">
        <v>75</v>
      </c>
      <c r="AX36" s="23">
        <f>'1000 тонн угольного эквивалента'!V13</f>
        <v>25</v>
      </c>
      <c r="AY36" s="23">
        <f>'1000 тонн угольного эквивалента'!U13</f>
        <v>1868</v>
      </c>
      <c r="BF36" s="23" t="s">
        <v>79</v>
      </c>
      <c r="BG36" s="23">
        <f>'1000 тонн угольного эквивалента'!W31</f>
        <v>8789</v>
      </c>
    </row>
    <row r="37" spans="1:60" s="23" customFormat="1" x14ac:dyDescent="0.25">
      <c r="U37" s="143" t="s">
        <v>134</v>
      </c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48">
        <f>-('1000 тонн угольного эквивалента'!W11)/'1000 тонн угольного эквивалента'!W10</f>
        <v>0.14299848981929908</v>
      </c>
      <c r="AG37" s="48"/>
      <c r="AH37" s="48"/>
      <c r="AI37" s="47"/>
      <c r="AJ37" s="22"/>
      <c r="AK37" s="22"/>
      <c r="AL37" s="22"/>
      <c r="AM37" s="22"/>
      <c r="AN37" s="22"/>
      <c r="AW37" s="23" t="s">
        <v>30</v>
      </c>
      <c r="AX37" s="23">
        <f>'1000 тонн угольного эквивалента'!V14</f>
        <v>4434</v>
      </c>
      <c r="AY37" s="23">
        <f>'1000 тонн угольного эквивалента'!U14</f>
        <v>2377</v>
      </c>
      <c r="BF37" s="23" t="s">
        <v>80</v>
      </c>
      <c r="BG37" s="23">
        <f>'1000 тонн угольного эквивалента'!W45</f>
        <v>258</v>
      </c>
    </row>
    <row r="38" spans="1:60" s="23" customFormat="1" x14ac:dyDescent="0.25">
      <c r="U38" s="143" t="s">
        <v>133</v>
      </c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48">
        <f>'1000 тонн угольного эквивалента'!W25/'1000 тонн угольного эквивалента'!W10</f>
        <v>0.12042389210019268</v>
      </c>
      <c r="AG38" s="48"/>
      <c r="AH38" s="48"/>
      <c r="AI38" s="47"/>
      <c r="AJ38" s="22"/>
      <c r="AK38" s="22"/>
      <c r="AL38" s="22"/>
      <c r="AM38" s="22"/>
      <c r="AN38" s="22"/>
      <c r="AW38" s="23" t="s">
        <v>76</v>
      </c>
      <c r="AX38" s="23">
        <f>'1000 тонн угольного эквивалента'!V15</f>
        <v>1134</v>
      </c>
      <c r="AY38" s="23">
        <f>'1000 тонн угольного эквивалента'!U15</f>
        <v>450</v>
      </c>
      <c r="BF38" s="23" t="s">
        <v>81</v>
      </c>
      <c r="BG38" s="23">
        <f>'1000 тонн угольного эквивалента'!W46</f>
        <v>1650</v>
      </c>
    </row>
    <row r="39" spans="1:60" s="23" customFormat="1" x14ac:dyDescent="0.25">
      <c r="C39" s="23" t="s">
        <v>126</v>
      </c>
      <c r="D39" s="23" t="s">
        <v>73</v>
      </c>
      <c r="U39" s="143" t="s">
        <v>118</v>
      </c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48">
        <f>'1000 тонн угольного эквивалента'!W29/'1000 тонн угольного эквивалента'!W10</f>
        <v>3.9368848617403529E-2</v>
      </c>
      <c r="AG39" s="48"/>
      <c r="AH39" s="48"/>
      <c r="AI39" s="47"/>
      <c r="AJ39" s="22"/>
      <c r="AK39" s="22"/>
      <c r="AL39" s="22"/>
      <c r="AM39" s="22"/>
      <c r="AN39" s="22"/>
      <c r="AW39" s="23" t="s">
        <v>91</v>
      </c>
      <c r="AX39" s="23">
        <f>'1000 тонн угольного эквивалента'!V16</f>
        <v>1851</v>
      </c>
      <c r="AY39" s="23">
        <f>'1000 тонн угольного эквивалента'!U16</f>
        <v>0</v>
      </c>
      <c r="BF39" s="23" t="s">
        <v>132</v>
      </c>
      <c r="BG39" s="23">
        <f>'1000 тонн угольного эквивалента'!W47</f>
        <v>6077</v>
      </c>
    </row>
    <row r="40" spans="1:60" s="23" customFormat="1" x14ac:dyDescent="0.25">
      <c r="B40" s="23" t="s">
        <v>85</v>
      </c>
      <c r="C40" s="23">
        <f>'1000 тонн угольного эквивалента'!C10</f>
        <v>23834</v>
      </c>
      <c r="D40" s="23">
        <f>'1000 тонн угольного эквивалента'!C6</f>
        <v>348</v>
      </c>
      <c r="U40" s="143" t="s">
        <v>110</v>
      </c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48">
        <f>'1000 тонн угольного эквивалента'!W30/'1000 тонн угольного эквивалента'!W10</f>
        <v>0.69720876946310473</v>
      </c>
      <c r="AG40" s="48"/>
      <c r="AH40" s="48"/>
      <c r="AI40" s="47"/>
      <c r="AJ40" s="22"/>
      <c r="AK40" s="22"/>
      <c r="AL40" s="22"/>
      <c r="AM40" s="22"/>
      <c r="AN40" s="22"/>
      <c r="AW40" s="23" t="s">
        <v>92</v>
      </c>
      <c r="AX40" s="23">
        <f>'1000 тонн угольного эквивалента'!V17</f>
        <v>1476</v>
      </c>
      <c r="AY40" s="23">
        <f>'1000 тонн угольного эквивалента'!U17</f>
        <v>0</v>
      </c>
      <c r="BF40" s="23" t="s">
        <v>94</v>
      </c>
      <c r="BG40" s="23">
        <f>'1000 тонн угольного эквивалента'!W54</f>
        <v>7331</v>
      </c>
    </row>
    <row r="41" spans="1:60" s="23" customFormat="1" x14ac:dyDescent="0.25">
      <c r="B41" s="23" t="s">
        <v>86</v>
      </c>
      <c r="C41" s="23">
        <f>'1000 тонн угольного эквивалента'!B10+'1000 тонн угольного эквивалента'!K10+'1000 тонн угольного эквивалента'!L10+'1000 тонн угольного эквивалента'!M10+'1000 тонн угольного эквивалента'!N10+'1000 тонн угольного эквивалента'!P10+'1000 тонн угольного эквивалента'!Q10+'1000 тонн угольного эквивалента'!R10+'1000 тонн угольного эквивалента'!T10</f>
        <v>11194</v>
      </c>
      <c r="D41" s="23">
        <f>'1000 тонн угольного эквивалента'!B6</f>
        <v>2388</v>
      </c>
      <c r="AI41" s="22"/>
      <c r="AJ41" s="22"/>
      <c r="AK41" s="22"/>
      <c r="AL41" s="22"/>
      <c r="AM41" s="22"/>
      <c r="AN41" s="22"/>
      <c r="AW41" s="23" t="s">
        <v>93</v>
      </c>
      <c r="AX41" s="23">
        <f>'1000 тонн угольного эквивалента'!V18</f>
        <v>0</v>
      </c>
      <c r="AY41" s="23">
        <f>'1000 тонн угольного эквивалента'!U18</f>
        <v>27</v>
      </c>
      <c r="BF41" s="23" t="s">
        <v>68</v>
      </c>
      <c r="BG41" s="23">
        <f>'1000 тонн угольного эквивалента'!W53</f>
        <v>2672</v>
      </c>
    </row>
    <row r="42" spans="1:60" s="23" customFormat="1" x14ac:dyDescent="0.25">
      <c r="B42" s="23" t="s">
        <v>87</v>
      </c>
      <c r="C42" s="23">
        <f>'1000 тонн угольного эквивалента'!F10+'1000 тонн угольного эквивалента'!G10+'1000 тонн угольного эквивалента'!H10+'1000 тонн угольного эквивалента'!I10</f>
        <v>2214</v>
      </c>
      <c r="D42" s="23">
        <f>'1000 тонн угольного эквивалента'!F6+'1000 тонн угольного эквивалента'!G6+'1000 тонн угольного эквивалента'!H6+'1000 тонн угольного эквивалента'!I6</f>
        <v>2372</v>
      </c>
      <c r="AI42" s="22"/>
      <c r="AJ42" s="22"/>
      <c r="AK42" s="22"/>
      <c r="AL42" s="22"/>
      <c r="AM42" s="22"/>
      <c r="AN42" s="22"/>
    </row>
    <row r="43" spans="1:60" s="23" customFormat="1" x14ac:dyDescent="0.25">
      <c r="B43" s="23" t="s">
        <v>88</v>
      </c>
      <c r="C43" s="23">
        <f>'1000 тонн угольного эквивалента'!D10+'1000 тонн угольного эквивалента'!S10+'1000 тонн угольного эквивалента'!E10+'1000 тонн угольного эквивалента'!J10</f>
        <v>1219</v>
      </c>
      <c r="D43" s="23">
        <f>'1000 тонн угольного эквивалента'!D6+'1000 тонн угольного эквивалента'!E6</f>
        <v>789</v>
      </c>
      <c r="AI43" s="22"/>
      <c r="AJ43" s="22"/>
      <c r="AK43" s="22"/>
      <c r="AL43" s="22"/>
      <c r="AM43" s="22"/>
      <c r="AN43" s="22"/>
      <c r="BD43" s="22"/>
      <c r="BE43" s="22"/>
      <c r="BF43" s="22"/>
      <c r="BG43" s="22"/>
      <c r="BH43" s="22"/>
    </row>
    <row r="44" spans="1:60" s="23" customFormat="1" x14ac:dyDescent="0.25">
      <c r="B44" s="23" t="s">
        <v>78</v>
      </c>
      <c r="C44" s="23">
        <f>-('1000 тонн угольного эквивалента'!U10)</f>
        <v>55</v>
      </c>
      <c r="AI44" s="22"/>
      <c r="AJ44" s="22"/>
      <c r="AK44" s="22"/>
      <c r="AL44" s="22"/>
      <c r="AM44" s="22"/>
      <c r="AN44" s="22"/>
      <c r="BD44" s="22"/>
      <c r="BE44" s="22"/>
      <c r="BF44" s="22"/>
      <c r="BG44" s="22"/>
      <c r="BH44" s="22"/>
    </row>
    <row r="45" spans="1:60" s="23" customFormat="1" x14ac:dyDescent="0.25"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BD45" s="22"/>
      <c r="BE45" s="22"/>
      <c r="BF45" s="22"/>
      <c r="BG45" s="22"/>
      <c r="BH45" s="22"/>
    </row>
    <row r="46" spans="1:60" s="22" customFormat="1" x14ac:dyDescent="0.25"/>
    <row r="47" spans="1:60" s="22" customFormat="1" x14ac:dyDescent="0.25"/>
    <row r="48" spans="1:60" s="22" customFormat="1" x14ac:dyDescent="0.25"/>
    <row r="49" spans="1:11" s="22" customFormat="1" x14ac:dyDescent="0.25"/>
    <row r="50" spans="1:1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</sheetData>
  <sheetProtection password="CE28" sheet="1" objects="1" scenarios="1"/>
  <customSheetViews>
    <customSheetView guid="{04694D1E-5778-46D8-A05C-569D214E3AF1}" scale="55">
      <selection activeCell="AW33" sqref="AW33"/>
      <pageMargins left="0.66" right="0.46" top="0.56999999999999995" bottom="0.28999999999999998" header="0.49" footer="0.3"/>
      <pageSetup paperSize="9" orientation="portrait" horizontalDpi="1200" verticalDpi="1200" r:id="rId1"/>
    </customSheetView>
  </customSheetViews>
  <mergeCells count="54">
    <mergeCell ref="BI25:BL27"/>
    <mergeCell ref="A31:E33"/>
    <mergeCell ref="F31:I33"/>
    <mergeCell ref="O12:R12"/>
    <mergeCell ref="L10:M11"/>
    <mergeCell ref="P10:Q11"/>
    <mergeCell ref="K12:N12"/>
    <mergeCell ref="L31:L32"/>
    <mergeCell ref="M31:R32"/>
    <mergeCell ref="A8:F12"/>
    <mergeCell ref="BJ17:BK17"/>
    <mergeCell ref="BE25:BH27"/>
    <mergeCell ref="J8:S8"/>
    <mergeCell ref="U40:AE40"/>
    <mergeCell ref="AI6:AL6"/>
    <mergeCell ref="AI11:AL12"/>
    <mergeCell ref="AM6:AR6"/>
    <mergeCell ref="AM13:AR13"/>
    <mergeCell ref="AH7:AN7"/>
    <mergeCell ref="U37:AE37"/>
    <mergeCell ref="U38:AE38"/>
    <mergeCell ref="U39:AE39"/>
    <mergeCell ref="T1:AS3"/>
    <mergeCell ref="AT1:BC3"/>
    <mergeCell ref="BD1:BL3"/>
    <mergeCell ref="BE13:BL14"/>
    <mergeCell ref="AU9:AW10"/>
    <mergeCell ref="AV6:AY6"/>
    <mergeCell ref="AY4:AY5"/>
    <mergeCell ref="AV4:AW5"/>
    <mergeCell ref="L4:M4"/>
    <mergeCell ref="P4:Q4"/>
    <mergeCell ref="BC5:BC10"/>
    <mergeCell ref="BA9:BA10"/>
    <mergeCell ref="AX9:AX10"/>
    <mergeCell ref="AZ9:AZ10"/>
    <mergeCell ref="AY9:AY10"/>
    <mergeCell ref="O5:R6"/>
    <mergeCell ref="A1:I3"/>
    <mergeCell ref="J1:S3"/>
    <mergeCell ref="K5:N7"/>
    <mergeCell ref="BF17:BG20"/>
    <mergeCell ref="BJ23:BK23"/>
    <mergeCell ref="G9:H10"/>
    <mergeCell ref="B4:C4"/>
    <mergeCell ref="E4:F4"/>
    <mergeCell ref="H4:I4"/>
    <mergeCell ref="B5:C5"/>
    <mergeCell ref="E5:F5"/>
    <mergeCell ref="D4:D5"/>
    <mergeCell ref="AU7:AW7"/>
    <mergeCell ref="G4:G5"/>
    <mergeCell ref="H5:I5"/>
    <mergeCell ref="AX4:AX5"/>
  </mergeCells>
  <conditionalFormatting sqref="AU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{5CA68FDB-49BB-4267-8860-4C17E046C0A9}</x14:id>
        </ext>
      </extLst>
    </cfRule>
  </conditionalFormatting>
  <pageMargins left="0.66" right="0.46" top="0.56999999999999995" bottom="0.28999999999999998" header="0.49" footer="0.3"/>
  <pageSetup paperSize="9" orientation="portrait" horizontalDpi="1200" verticalDpi="120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A68FDB-49BB-4267-8860-4C17E046C0A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AU9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Y57"/>
  <sheetViews>
    <sheetView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8" sqref="A8"/>
    </sheetView>
  </sheetViews>
  <sheetFormatPr defaultRowHeight="14.4" x14ac:dyDescent="0.3"/>
  <cols>
    <col min="1" max="1" width="35.3320312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0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0" width="11" customWidth="1"/>
    <col min="21" max="21" width="10.33203125" customWidth="1"/>
    <col min="22" max="22" width="11.33203125" customWidth="1"/>
    <col min="23" max="23" width="11.5546875" customWidth="1"/>
    <col min="24" max="24" width="12.77734375" customWidth="1"/>
  </cols>
  <sheetData>
    <row r="1" spans="1:24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41.4" customHeight="1" thickBot="1" x14ac:dyDescent="0.35">
      <c r="A3" s="173" t="s">
        <v>129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</row>
    <row r="4" spans="1:24" ht="69" x14ac:dyDescent="0.3">
      <c r="A4" s="74" t="s">
        <v>0</v>
      </c>
      <c r="B4" s="75" t="s">
        <v>1</v>
      </c>
      <c r="C4" s="76" t="s">
        <v>2</v>
      </c>
      <c r="D4" s="77" t="s">
        <v>3</v>
      </c>
      <c r="E4" s="77" t="s">
        <v>4</v>
      </c>
      <c r="F4" s="77" t="s">
        <v>5</v>
      </c>
      <c r="G4" s="77" t="s">
        <v>6</v>
      </c>
      <c r="H4" s="76" t="s">
        <v>7</v>
      </c>
      <c r="I4" s="76" t="s">
        <v>8</v>
      </c>
      <c r="J4" s="77" t="s">
        <v>9</v>
      </c>
      <c r="K4" s="77" t="s">
        <v>10</v>
      </c>
      <c r="L4" s="76" t="s">
        <v>11</v>
      </c>
      <c r="M4" s="76" t="s">
        <v>12</v>
      </c>
      <c r="N4" s="76" t="s">
        <v>13</v>
      </c>
      <c r="O4" s="76" t="s">
        <v>14</v>
      </c>
      <c r="P4" s="76" t="s">
        <v>15</v>
      </c>
      <c r="Q4" s="76" t="s">
        <v>16</v>
      </c>
      <c r="R4" s="76" t="s">
        <v>17</v>
      </c>
      <c r="S4" s="77" t="s">
        <v>18</v>
      </c>
      <c r="T4" s="76" t="s">
        <v>128</v>
      </c>
      <c r="U4" s="77" t="s">
        <v>19</v>
      </c>
      <c r="V4" s="76" t="s">
        <v>20</v>
      </c>
      <c r="W4" s="76" t="s">
        <v>112</v>
      </c>
    </row>
    <row r="5" spans="1:24" ht="15" thickBot="1" x14ac:dyDescent="0.35">
      <c r="A5" s="78">
        <v>2</v>
      </c>
      <c r="B5" s="79">
        <v>3</v>
      </c>
      <c r="C5" s="80">
        <v>4</v>
      </c>
      <c r="D5" s="80">
        <v>5</v>
      </c>
      <c r="E5" s="80">
        <v>6</v>
      </c>
      <c r="F5" s="80">
        <v>7</v>
      </c>
      <c r="G5" s="80">
        <v>8</v>
      </c>
      <c r="H5" s="80">
        <v>9</v>
      </c>
      <c r="I5" s="80">
        <v>10</v>
      </c>
      <c r="J5" s="80">
        <v>11</v>
      </c>
      <c r="K5" s="80">
        <v>12</v>
      </c>
      <c r="L5" s="80">
        <v>13</v>
      </c>
      <c r="M5" s="80">
        <v>15</v>
      </c>
      <c r="N5" s="80">
        <v>16</v>
      </c>
      <c r="O5" s="80">
        <v>17</v>
      </c>
      <c r="P5" s="80">
        <v>18</v>
      </c>
      <c r="Q5" s="80">
        <v>19</v>
      </c>
      <c r="R5" s="80">
        <v>20</v>
      </c>
      <c r="S5" s="80">
        <v>21</v>
      </c>
      <c r="T5" s="80">
        <v>22</v>
      </c>
      <c r="U5" s="80">
        <v>23</v>
      </c>
      <c r="V5" s="80">
        <v>24</v>
      </c>
      <c r="W5" s="80">
        <v>25</v>
      </c>
    </row>
    <row r="6" spans="1:24" ht="28.2" thickBot="1" x14ac:dyDescent="0.35">
      <c r="A6" s="81" t="s">
        <v>21</v>
      </c>
      <c r="B6" s="70">
        <v>2388</v>
      </c>
      <c r="C6" s="70">
        <v>348</v>
      </c>
      <c r="D6" s="70"/>
      <c r="E6" s="70">
        <v>789</v>
      </c>
      <c r="F6" s="70">
        <v>1721</v>
      </c>
      <c r="G6" s="70">
        <v>17</v>
      </c>
      <c r="H6" s="70">
        <v>589</v>
      </c>
      <c r="I6" s="70">
        <v>45</v>
      </c>
      <c r="J6" s="70" t="s">
        <v>22</v>
      </c>
      <c r="K6" s="70" t="s">
        <v>22</v>
      </c>
      <c r="L6" s="70" t="s">
        <v>22</v>
      </c>
      <c r="M6" s="70" t="s">
        <v>22</v>
      </c>
      <c r="N6" s="70" t="s">
        <v>22</v>
      </c>
      <c r="O6" s="70" t="s">
        <v>22</v>
      </c>
      <c r="P6" s="70" t="s">
        <v>22</v>
      </c>
      <c r="Q6" s="70" t="s">
        <v>22</v>
      </c>
      <c r="R6" s="70" t="s">
        <v>22</v>
      </c>
      <c r="S6" s="70" t="s">
        <v>22</v>
      </c>
      <c r="T6" s="70" t="s">
        <v>22</v>
      </c>
      <c r="U6" s="70">
        <v>67</v>
      </c>
      <c r="V6" s="70"/>
      <c r="W6" s="17">
        <v>5964</v>
      </c>
      <c r="X6" s="19"/>
    </row>
    <row r="7" spans="1:24" ht="15" thickBot="1" x14ac:dyDescent="0.35">
      <c r="A7" s="82" t="s">
        <v>23</v>
      </c>
      <c r="B7" s="70">
        <v>26095</v>
      </c>
      <c r="C7" s="70">
        <v>23380</v>
      </c>
      <c r="D7" s="70">
        <v>1333</v>
      </c>
      <c r="E7" s="70"/>
      <c r="F7" s="70"/>
      <c r="G7" s="70" t="s">
        <v>22</v>
      </c>
      <c r="H7" s="70"/>
      <c r="I7" s="70"/>
      <c r="J7" s="70"/>
      <c r="K7" s="70">
        <v>30</v>
      </c>
      <c r="L7" s="70">
        <v>303</v>
      </c>
      <c r="M7" s="70"/>
      <c r="N7" s="70">
        <v>278</v>
      </c>
      <c r="O7" s="70" t="s">
        <v>22</v>
      </c>
      <c r="P7" s="70">
        <v>26</v>
      </c>
      <c r="Q7" s="70"/>
      <c r="R7" s="70"/>
      <c r="S7" s="70">
        <v>55</v>
      </c>
      <c r="T7" s="70">
        <v>1403</v>
      </c>
      <c r="U7" s="70">
        <v>6</v>
      </c>
      <c r="V7" s="70" t="s">
        <v>22</v>
      </c>
      <c r="W7" s="17">
        <v>52909</v>
      </c>
      <c r="X7" s="19"/>
    </row>
    <row r="8" spans="1:24" ht="15" thickBot="1" x14ac:dyDescent="0.35">
      <c r="A8" s="82" t="s">
        <v>24</v>
      </c>
      <c r="B8" s="70">
        <v>2345</v>
      </c>
      <c r="C8" s="70"/>
      <c r="D8" s="70">
        <v>691</v>
      </c>
      <c r="E8" s="70"/>
      <c r="F8" s="70"/>
      <c r="G8" s="70" t="s">
        <v>22</v>
      </c>
      <c r="H8" s="70">
        <v>158</v>
      </c>
      <c r="I8" s="70"/>
      <c r="J8" s="70">
        <v>82</v>
      </c>
      <c r="K8" s="70">
        <v>3223</v>
      </c>
      <c r="L8" s="70">
        <v>4536</v>
      </c>
      <c r="M8" s="70">
        <v>6021</v>
      </c>
      <c r="N8" s="70">
        <v>944</v>
      </c>
      <c r="O8" s="70" t="s">
        <v>22</v>
      </c>
      <c r="P8" s="70">
        <v>309</v>
      </c>
      <c r="Q8" s="70"/>
      <c r="R8" s="70"/>
      <c r="S8" s="70"/>
      <c r="T8" s="70">
        <v>1328</v>
      </c>
      <c r="U8" s="70">
        <v>128</v>
      </c>
      <c r="V8" s="70" t="s">
        <v>22</v>
      </c>
      <c r="W8" s="17">
        <v>19765</v>
      </c>
      <c r="X8" s="19"/>
    </row>
    <row r="9" spans="1:24" ht="15" thickBot="1" x14ac:dyDescent="0.35">
      <c r="A9" s="82" t="s">
        <v>25</v>
      </c>
      <c r="B9" s="70">
        <v>-10</v>
      </c>
      <c r="C9" s="70">
        <v>106</v>
      </c>
      <c r="D9" s="70">
        <v>-121</v>
      </c>
      <c r="E9" s="70">
        <v>-47</v>
      </c>
      <c r="F9" s="70"/>
      <c r="G9" s="70" t="s">
        <v>22</v>
      </c>
      <c r="H9" s="70"/>
      <c r="I9" s="70"/>
      <c r="J9" s="70">
        <v>-18</v>
      </c>
      <c r="K9" s="70">
        <v>10</v>
      </c>
      <c r="L9" s="70">
        <v>-238</v>
      </c>
      <c r="M9" s="70">
        <v>-351</v>
      </c>
      <c r="N9" s="70">
        <v>2</v>
      </c>
      <c r="O9" s="70" t="s">
        <v>22</v>
      </c>
      <c r="P9" s="70">
        <v>-24</v>
      </c>
      <c r="Q9" s="70">
        <v>-8</v>
      </c>
      <c r="R9" s="70">
        <v>-4</v>
      </c>
      <c r="S9" s="70">
        <v>1</v>
      </c>
      <c r="T9" s="70"/>
      <c r="U9" s="70"/>
      <c r="V9" s="70" t="s">
        <v>22</v>
      </c>
      <c r="W9" s="17">
        <v>-702</v>
      </c>
      <c r="X9" s="19"/>
    </row>
    <row r="10" spans="1:24" ht="28.2" thickBot="1" x14ac:dyDescent="0.35">
      <c r="A10" s="83" t="s">
        <v>26</v>
      </c>
      <c r="B10" s="15">
        <v>26128</v>
      </c>
      <c r="C10" s="16">
        <v>23834</v>
      </c>
      <c r="D10" s="16">
        <v>521</v>
      </c>
      <c r="E10" s="16">
        <v>742</v>
      </c>
      <c r="F10" s="16">
        <v>1721</v>
      </c>
      <c r="G10" s="16">
        <v>17</v>
      </c>
      <c r="H10" s="16">
        <v>431</v>
      </c>
      <c r="I10" s="16">
        <v>45</v>
      </c>
      <c r="J10" s="16">
        <v>-100</v>
      </c>
      <c r="K10" s="16">
        <v>-3183</v>
      </c>
      <c r="L10" s="16">
        <v>-4471</v>
      </c>
      <c r="M10" s="16">
        <v>-6372</v>
      </c>
      <c r="N10" s="16">
        <v>-664</v>
      </c>
      <c r="O10" s="16" t="s">
        <v>22</v>
      </c>
      <c r="P10" s="16">
        <v>-307</v>
      </c>
      <c r="Q10" s="16">
        <v>-8</v>
      </c>
      <c r="R10" s="16">
        <v>-4</v>
      </c>
      <c r="S10" s="16">
        <v>56</v>
      </c>
      <c r="T10" s="16">
        <v>75</v>
      </c>
      <c r="U10" s="16">
        <v>-55</v>
      </c>
      <c r="V10" s="16"/>
      <c r="W10" s="17">
        <v>38406</v>
      </c>
      <c r="X10" s="19"/>
    </row>
    <row r="11" spans="1:24" ht="15" thickBot="1" x14ac:dyDescent="0.35">
      <c r="A11" s="84" t="s">
        <v>27</v>
      </c>
      <c r="B11" s="3">
        <v>-25727</v>
      </c>
      <c r="C11" s="4">
        <v>-17247</v>
      </c>
      <c r="D11" s="4">
        <v>-1</v>
      </c>
      <c r="E11" s="4">
        <v>-667</v>
      </c>
      <c r="F11" s="4">
        <v>-885</v>
      </c>
      <c r="G11" s="4">
        <v>-15</v>
      </c>
      <c r="H11" s="4">
        <v>-296</v>
      </c>
      <c r="I11" s="4">
        <v>-40</v>
      </c>
      <c r="J11" s="4">
        <v>487</v>
      </c>
      <c r="K11" s="4">
        <v>4969</v>
      </c>
      <c r="L11" s="4">
        <v>8875</v>
      </c>
      <c r="M11" s="4">
        <v>6694</v>
      </c>
      <c r="N11" s="4">
        <v>883</v>
      </c>
      <c r="O11" s="4">
        <v>844</v>
      </c>
      <c r="P11" s="4">
        <v>544</v>
      </c>
      <c r="Q11" s="4">
        <v>10</v>
      </c>
      <c r="R11" s="4">
        <v>48</v>
      </c>
      <c r="S11" s="4"/>
      <c r="T11" s="4">
        <v>2663</v>
      </c>
      <c r="U11" s="4">
        <v>4449</v>
      </c>
      <c r="V11" s="4">
        <v>8920</v>
      </c>
      <c r="W11" s="17">
        <v>-5492</v>
      </c>
      <c r="X11" s="19"/>
    </row>
    <row r="12" spans="1:24" ht="28.2" thickBot="1" x14ac:dyDescent="0.35">
      <c r="A12" s="85" t="s">
        <v>28</v>
      </c>
      <c r="B12" s="5">
        <v>-1</v>
      </c>
      <c r="C12" s="6">
        <v>-17153</v>
      </c>
      <c r="D12" s="6">
        <v>-1</v>
      </c>
      <c r="E12" s="6">
        <v>-108</v>
      </c>
      <c r="F12" s="6">
        <v>-378</v>
      </c>
      <c r="G12" s="6">
        <v>-15</v>
      </c>
      <c r="H12" s="6">
        <v>-786</v>
      </c>
      <c r="I12" s="6">
        <v>-40</v>
      </c>
      <c r="J12" s="6">
        <v>-46</v>
      </c>
      <c r="K12" s="6"/>
      <c r="L12" s="6">
        <v>-3</v>
      </c>
      <c r="M12" s="6">
        <v>-179</v>
      </c>
      <c r="N12" s="6"/>
      <c r="O12" s="6">
        <v>-113</v>
      </c>
      <c r="P12" s="6"/>
      <c r="Q12" s="6"/>
      <c r="R12" s="6">
        <v>-6</v>
      </c>
      <c r="S12" s="6"/>
      <c r="T12" s="6">
        <v>-6</v>
      </c>
      <c r="U12" s="6">
        <v>4722</v>
      </c>
      <c r="V12" s="6">
        <v>8920</v>
      </c>
      <c r="W12" s="17">
        <v>-5193</v>
      </c>
      <c r="X12" s="19"/>
    </row>
    <row r="13" spans="1:24" ht="31.8" customHeight="1" thickBot="1" x14ac:dyDescent="0.35">
      <c r="A13" s="86" t="s">
        <v>29</v>
      </c>
      <c r="B13" s="71"/>
      <c r="C13" s="14">
        <v>-4089</v>
      </c>
      <c r="D13" s="14"/>
      <c r="E13" s="14"/>
      <c r="F13" s="14"/>
      <c r="G13" s="14"/>
      <c r="H13" s="14"/>
      <c r="I13" s="14"/>
      <c r="J13" s="14"/>
      <c r="K13" s="14"/>
      <c r="L13" s="14"/>
      <c r="M13" s="14">
        <v>-21</v>
      </c>
      <c r="N13" s="14"/>
      <c r="O13" s="14"/>
      <c r="P13" s="14"/>
      <c r="Q13" s="14"/>
      <c r="R13" s="14"/>
      <c r="S13" s="14"/>
      <c r="T13" s="14"/>
      <c r="U13" s="71">
        <v>1868</v>
      </c>
      <c r="V13" s="71">
        <v>25</v>
      </c>
      <c r="W13" s="17">
        <v>-2217</v>
      </c>
      <c r="X13" s="19"/>
    </row>
    <row r="14" spans="1:24" ht="15" thickBot="1" x14ac:dyDescent="0.35">
      <c r="A14" s="86" t="s">
        <v>30</v>
      </c>
      <c r="B14" s="71"/>
      <c r="C14" s="14">
        <v>-8539</v>
      </c>
      <c r="D14" s="14"/>
      <c r="E14" s="14">
        <v>-12</v>
      </c>
      <c r="F14" s="14">
        <v>-4</v>
      </c>
      <c r="G14" s="14"/>
      <c r="H14" s="14">
        <v>-118</v>
      </c>
      <c r="I14" s="14"/>
      <c r="J14" s="14">
        <v>-19</v>
      </c>
      <c r="K14" s="14"/>
      <c r="L14" s="14"/>
      <c r="M14" s="14">
        <v>-47</v>
      </c>
      <c r="N14" s="14"/>
      <c r="O14" s="14"/>
      <c r="P14" s="14"/>
      <c r="Q14" s="14"/>
      <c r="R14" s="14"/>
      <c r="S14" s="14"/>
      <c r="T14" s="14"/>
      <c r="U14" s="71">
        <v>2377</v>
      </c>
      <c r="V14" s="71">
        <v>4434</v>
      </c>
      <c r="W14" s="17">
        <v>-1928</v>
      </c>
      <c r="X14" s="19"/>
    </row>
    <row r="15" spans="1:24" ht="69.599999999999994" thickBot="1" x14ac:dyDescent="0.35">
      <c r="A15" s="86" t="s">
        <v>31</v>
      </c>
      <c r="B15" s="71"/>
      <c r="C15" s="14">
        <v>-1709</v>
      </c>
      <c r="D15" s="14"/>
      <c r="E15" s="14">
        <v>-15</v>
      </c>
      <c r="F15" s="14"/>
      <c r="G15" s="14">
        <v>-14</v>
      </c>
      <c r="H15" s="14">
        <v>-110</v>
      </c>
      <c r="I15" s="14">
        <v>-23</v>
      </c>
      <c r="J15" s="14"/>
      <c r="K15" s="14"/>
      <c r="L15" s="14"/>
      <c r="M15" s="14">
        <v>-59</v>
      </c>
      <c r="N15" s="14"/>
      <c r="O15" s="14">
        <v>-42</v>
      </c>
      <c r="P15" s="14"/>
      <c r="Q15" s="14"/>
      <c r="R15" s="14"/>
      <c r="S15" s="14"/>
      <c r="T15" s="14">
        <v>-6</v>
      </c>
      <c r="U15" s="71">
        <v>450</v>
      </c>
      <c r="V15" s="71">
        <v>1134</v>
      </c>
      <c r="W15" s="17">
        <v>-394</v>
      </c>
      <c r="X15" s="19"/>
    </row>
    <row r="16" spans="1:24" ht="28.2" thickBot="1" x14ac:dyDescent="0.35">
      <c r="A16" s="86" t="s">
        <v>32</v>
      </c>
      <c r="B16" s="71"/>
      <c r="C16" s="14">
        <v>-1534</v>
      </c>
      <c r="D16" s="14"/>
      <c r="E16" s="14">
        <v>-17</v>
      </c>
      <c r="F16" s="14">
        <v>-320</v>
      </c>
      <c r="G16" s="14"/>
      <c r="H16" s="14">
        <v>-295</v>
      </c>
      <c r="I16" s="14"/>
      <c r="J16" s="14">
        <v>-15</v>
      </c>
      <c r="K16" s="14"/>
      <c r="L16" s="14"/>
      <c r="M16" s="14">
        <v>-7</v>
      </c>
      <c r="N16" s="14"/>
      <c r="O16" s="14"/>
      <c r="P16" s="14"/>
      <c r="Q16" s="14"/>
      <c r="R16" s="14">
        <v>-1</v>
      </c>
      <c r="S16" s="14"/>
      <c r="T16" s="14"/>
      <c r="U16" s="14"/>
      <c r="V16" s="14">
        <v>1851</v>
      </c>
      <c r="W16" s="17">
        <v>-338</v>
      </c>
      <c r="X16" s="19"/>
    </row>
    <row r="17" spans="1:24" ht="18" customHeight="1" thickBot="1" x14ac:dyDescent="0.35">
      <c r="A17" s="86" t="s">
        <v>33</v>
      </c>
      <c r="B17" s="71">
        <v>-1</v>
      </c>
      <c r="C17" s="14">
        <v>-1234</v>
      </c>
      <c r="D17" s="14">
        <v>-1</v>
      </c>
      <c r="E17" s="14">
        <v>-64</v>
      </c>
      <c r="F17" s="14">
        <v>-54</v>
      </c>
      <c r="G17" s="14"/>
      <c r="H17" s="14">
        <v>-263</v>
      </c>
      <c r="I17" s="14">
        <v>-17</v>
      </c>
      <c r="J17" s="14">
        <v>-12</v>
      </c>
      <c r="K17" s="14"/>
      <c r="L17" s="14">
        <v>-3</v>
      </c>
      <c r="M17" s="14">
        <v>-45</v>
      </c>
      <c r="N17" s="14"/>
      <c r="O17" s="14">
        <v>-71</v>
      </c>
      <c r="P17" s="14"/>
      <c r="Q17" s="14"/>
      <c r="R17" s="14">
        <v>-5</v>
      </c>
      <c r="S17" s="14"/>
      <c r="T17" s="14"/>
      <c r="U17" s="14"/>
      <c r="V17" s="14">
        <v>1476</v>
      </c>
      <c r="W17" s="17">
        <v>-294</v>
      </c>
      <c r="X17" s="19"/>
    </row>
    <row r="18" spans="1:24" ht="28.2" thickBot="1" x14ac:dyDescent="0.35">
      <c r="A18" s="86" t="s">
        <v>34</v>
      </c>
      <c r="B18" s="71"/>
      <c r="C18" s="14">
        <v>-48</v>
      </c>
      <c r="D18" s="14"/>
      <c r="E18" s="14"/>
      <c r="F18" s="14"/>
      <c r="G18" s="14">
        <v>-1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>
        <v>27</v>
      </c>
      <c r="V18" s="14"/>
      <c r="W18" s="17">
        <v>-22</v>
      </c>
      <c r="X18" s="19"/>
    </row>
    <row r="19" spans="1:24" ht="28.2" thickBot="1" x14ac:dyDescent="0.35">
      <c r="A19" s="85" t="s">
        <v>35</v>
      </c>
      <c r="B19" s="5" t="s">
        <v>22</v>
      </c>
      <c r="C19" s="5" t="s">
        <v>22</v>
      </c>
      <c r="D19" s="5" t="s">
        <v>22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>
        <v>-273</v>
      </c>
      <c r="V19" s="5" t="s">
        <v>22</v>
      </c>
      <c r="W19" s="17">
        <v>-273</v>
      </c>
      <c r="X19" s="19"/>
    </row>
    <row r="20" spans="1:24" ht="15" thickBot="1" x14ac:dyDescent="0.35">
      <c r="A20" s="85" t="s">
        <v>36</v>
      </c>
      <c r="B20" s="5">
        <v>-25726</v>
      </c>
      <c r="C20" s="6">
        <v>-94</v>
      </c>
      <c r="D20" s="6"/>
      <c r="E20" s="6">
        <v>-559</v>
      </c>
      <c r="F20" s="6">
        <v>-507</v>
      </c>
      <c r="G20" s="6"/>
      <c r="H20" s="6">
        <v>490</v>
      </c>
      <c r="I20" s="6"/>
      <c r="J20" s="6">
        <v>533</v>
      </c>
      <c r="K20" s="6">
        <v>4969</v>
      </c>
      <c r="L20" s="6">
        <v>8878</v>
      </c>
      <c r="M20" s="6">
        <v>6873</v>
      </c>
      <c r="N20" s="6">
        <v>883</v>
      </c>
      <c r="O20" s="6">
        <v>957</v>
      </c>
      <c r="P20" s="6">
        <v>544</v>
      </c>
      <c r="Q20" s="6">
        <v>10</v>
      </c>
      <c r="R20" s="6">
        <v>54</v>
      </c>
      <c r="S20" s="6"/>
      <c r="T20" s="6">
        <v>2669</v>
      </c>
      <c r="U20" s="5"/>
      <c r="V20" s="5"/>
      <c r="W20" s="17">
        <v>-26</v>
      </c>
      <c r="X20" s="19"/>
    </row>
    <row r="21" spans="1:24" ht="15" thickBot="1" x14ac:dyDescent="0.35">
      <c r="A21" s="86" t="s">
        <v>37</v>
      </c>
      <c r="B21" s="71">
        <v>-25726</v>
      </c>
      <c r="C21" s="71" t="s">
        <v>22</v>
      </c>
      <c r="D21" s="71" t="s">
        <v>22</v>
      </c>
      <c r="E21" s="71" t="s">
        <v>22</v>
      </c>
      <c r="F21" s="71" t="s">
        <v>22</v>
      </c>
      <c r="G21" s="71" t="s">
        <v>22</v>
      </c>
      <c r="H21" s="71"/>
      <c r="I21" s="71" t="s">
        <v>22</v>
      </c>
      <c r="J21" s="71" t="s">
        <v>22</v>
      </c>
      <c r="K21" s="71">
        <v>5094</v>
      </c>
      <c r="L21" s="71">
        <v>8861</v>
      </c>
      <c r="M21" s="71">
        <v>6873</v>
      </c>
      <c r="N21" s="71">
        <v>462</v>
      </c>
      <c r="O21" s="71">
        <v>957</v>
      </c>
      <c r="P21" s="71">
        <v>544</v>
      </c>
      <c r="Q21" s="71">
        <v>10</v>
      </c>
      <c r="R21" s="71">
        <v>54</v>
      </c>
      <c r="S21" s="71" t="s">
        <v>22</v>
      </c>
      <c r="T21" s="71">
        <v>2871</v>
      </c>
      <c r="U21" s="71" t="s">
        <v>22</v>
      </c>
      <c r="V21" s="71" t="s">
        <v>22</v>
      </c>
      <c r="W21" s="17"/>
      <c r="X21" s="19"/>
    </row>
    <row r="22" spans="1:24" ht="28.2" thickBot="1" x14ac:dyDescent="0.35">
      <c r="A22" s="86" t="s">
        <v>38</v>
      </c>
      <c r="B22" s="71" t="s">
        <v>22</v>
      </c>
      <c r="C22" s="71" t="s">
        <v>22</v>
      </c>
      <c r="D22" s="71" t="s">
        <v>22</v>
      </c>
      <c r="E22" s="71">
        <v>-559</v>
      </c>
      <c r="F22" s="71" t="s">
        <v>22</v>
      </c>
      <c r="G22" s="71" t="s">
        <v>22</v>
      </c>
      <c r="H22" s="71" t="s">
        <v>22</v>
      </c>
      <c r="I22" s="71" t="s">
        <v>22</v>
      </c>
      <c r="J22" s="71">
        <v>533</v>
      </c>
      <c r="K22" s="71" t="s">
        <v>22</v>
      </c>
      <c r="L22" s="71" t="s">
        <v>22</v>
      </c>
      <c r="M22" s="71" t="s">
        <v>22</v>
      </c>
      <c r="N22" s="71" t="s">
        <v>22</v>
      </c>
      <c r="O22" s="71" t="s">
        <v>22</v>
      </c>
      <c r="P22" s="71" t="s">
        <v>22</v>
      </c>
      <c r="Q22" s="71" t="s">
        <v>22</v>
      </c>
      <c r="R22" s="71" t="s">
        <v>22</v>
      </c>
      <c r="S22" s="71" t="s">
        <v>22</v>
      </c>
      <c r="T22" s="71" t="s">
        <v>22</v>
      </c>
      <c r="U22" s="71" t="s">
        <v>22</v>
      </c>
      <c r="V22" s="71" t="s">
        <v>22</v>
      </c>
      <c r="W22" s="17">
        <v>-26</v>
      </c>
      <c r="X22" s="19"/>
    </row>
    <row r="23" spans="1:24" ht="15" thickBot="1" x14ac:dyDescent="0.35">
      <c r="A23" s="86" t="s">
        <v>39</v>
      </c>
      <c r="B23" s="71" t="s">
        <v>22</v>
      </c>
      <c r="C23" s="71" t="s">
        <v>22</v>
      </c>
      <c r="D23" s="71" t="s">
        <v>22</v>
      </c>
      <c r="E23" s="71" t="s">
        <v>22</v>
      </c>
      <c r="F23" s="71">
        <v>-507</v>
      </c>
      <c r="G23" s="71" t="s">
        <v>22</v>
      </c>
      <c r="H23" s="71">
        <v>507</v>
      </c>
      <c r="I23" s="71" t="s">
        <v>22</v>
      </c>
      <c r="J23" s="71" t="s">
        <v>22</v>
      </c>
      <c r="K23" s="71" t="s">
        <v>22</v>
      </c>
      <c r="L23" s="71" t="s">
        <v>22</v>
      </c>
      <c r="M23" s="71" t="s">
        <v>22</v>
      </c>
      <c r="N23" s="71" t="s">
        <v>22</v>
      </c>
      <c r="O23" s="71" t="s">
        <v>22</v>
      </c>
      <c r="P23" s="71" t="s">
        <v>22</v>
      </c>
      <c r="Q23" s="71" t="s">
        <v>22</v>
      </c>
      <c r="R23" s="71" t="s">
        <v>22</v>
      </c>
      <c r="S23" s="71" t="s">
        <v>22</v>
      </c>
      <c r="T23" s="71" t="s">
        <v>22</v>
      </c>
      <c r="U23" s="71" t="s">
        <v>22</v>
      </c>
      <c r="V23" s="71" t="s">
        <v>22</v>
      </c>
      <c r="W23" s="17"/>
      <c r="X23" s="19"/>
    </row>
    <row r="24" spans="1:24" ht="28.2" thickBot="1" x14ac:dyDescent="0.35">
      <c r="A24" s="86" t="s">
        <v>40</v>
      </c>
      <c r="B24" s="71"/>
      <c r="C24" s="71">
        <v>-94</v>
      </c>
      <c r="D24" s="71"/>
      <c r="E24" s="71"/>
      <c r="F24" s="71"/>
      <c r="G24" s="71"/>
      <c r="H24" s="71">
        <v>-17</v>
      </c>
      <c r="I24" s="71"/>
      <c r="J24" s="71"/>
      <c r="K24" s="71">
        <v>-125</v>
      </c>
      <c r="L24" s="71">
        <v>17</v>
      </c>
      <c r="M24" s="71"/>
      <c r="N24" s="71">
        <v>421</v>
      </c>
      <c r="O24" s="71"/>
      <c r="P24" s="71"/>
      <c r="Q24" s="71"/>
      <c r="R24" s="71"/>
      <c r="S24" s="71"/>
      <c r="T24" s="71">
        <v>-202</v>
      </c>
      <c r="U24" s="71" t="s">
        <v>22</v>
      </c>
      <c r="V24" s="71" t="s">
        <v>22</v>
      </c>
      <c r="W24" s="17"/>
      <c r="X24" s="19"/>
    </row>
    <row r="25" spans="1:24" ht="15" thickBot="1" x14ac:dyDescent="0.35">
      <c r="A25" s="87" t="s">
        <v>41</v>
      </c>
      <c r="B25" s="7">
        <v>9</v>
      </c>
      <c r="C25" s="8">
        <v>1900</v>
      </c>
      <c r="D25" s="8">
        <v>37</v>
      </c>
      <c r="E25" s="8"/>
      <c r="F25" s="8">
        <v>3</v>
      </c>
      <c r="G25" s="8"/>
      <c r="H25" s="8"/>
      <c r="I25" s="8"/>
      <c r="J25" s="8"/>
      <c r="K25" s="8"/>
      <c r="L25" s="8">
        <v>1</v>
      </c>
      <c r="M25" s="8">
        <v>1</v>
      </c>
      <c r="N25" s="8">
        <v>2</v>
      </c>
      <c r="O25" s="8">
        <v>-90</v>
      </c>
      <c r="P25" s="8"/>
      <c r="Q25" s="8"/>
      <c r="R25" s="8">
        <v>9</v>
      </c>
      <c r="S25" s="8">
        <v>15</v>
      </c>
      <c r="T25" s="8">
        <v>2738</v>
      </c>
      <c r="U25" s="8" t="s">
        <v>22</v>
      </c>
      <c r="V25" s="8" t="s">
        <v>22</v>
      </c>
      <c r="W25" s="17">
        <v>4625</v>
      </c>
      <c r="X25" s="19"/>
    </row>
    <row r="26" spans="1:24" ht="42" thickBot="1" x14ac:dyDescent="0.35">
      <c r="A26" s="88" t="s">
        <v>42</v>
      </c>
      <c r="B26" s="72"/>
      <c r="C26" s="72">
        <v>1900</v>
      </c>
      <c r="D26" s="72">
        <v>6</v>
      </c>
      <c r="E26" s="72"/>
      <c r="F26" s="72"/>
      <c r="G26" s="72"/>
      <c r="H26" s="72"/>
      <c r="I26" s="72"/>
      <c r="J26" s="72"/>
      <c r="K26" s="72"/>
      <c r="L26" s="72"/>
      <c r="M26" s="72">
        <v>1</v>
      </c>
      <c r="N26" s="72">
        <v>2</v>
      </c>
      <c r="O26" s="72"/>
      <c r="P26" s="72"/>
      <c r="Q26" s="72"/>
      <c r="R26" s="72">
        <v>9</v>
      </c>
      <c r="S26" s="72">
        <v>11</v>
      </c>
      <c r="T26" s="72">
        <v>2724</v>
      </c>
      <c r="U26" s="72" t="s">
        <v>22</v>
      </c>
      <c r="V26" s="72" t="s">
        <v>22</v>
      </c>
      <c r="W26" s="17">
        <v>4653</v>
      </c>
      <c r="X26" s="19"/>
    </row>
    <row r="27" spans="1:24" ht="28.2" thickBot="1" x14ac:dyDescent="0.35">
      <c r="A27" s="89" t="s">
        <v>43</v>
      </c>
      <c r="B27" s="72">
        <v>9</v>
      </c>
      <c r="C27" s="72"/>
      <c r="D27" s="72">
        <v>31</v>
      </c>
      <c r="E27" s="72"/>
      <c r="F27" s="72">
        <v>3</v>
      </c>
      <c r="G27" s="72"/>
      <c r="H27" s="72"/>
      <c r="I27" s="72"/>
      <c r="J27" s="72"/>
      <c r="K27" s="72"/>
      <c r="L27" s="72">
        <v>1</v>
      </c>
      <c r="M27" s="72"/>
      <c r="N27" s="72"/>
      <c r="O27" s="72"/>
      <c r="P27" s="72"/>
      <c r="Q27" s="72"/>
      <c r="R27" s="72"/>
      <c r="S27" s="72">
        <v>4</v>
      </c>
      <c r="T27" s="72">
        <v>14</v>
      </c>
      <c r="U27" s="72" t="s">
        <v>22</v>
      </c>
      <c r="V27" s="72" t="s">
        <v>22</v>
      </c>
      <c r="W27" s="17">
        <v>62</v>
      </c>
      <c r="X27" s="19"/>
    </row>
    <row r="28" spans="1:24" ht="28.2" thickBot="1" x14ac:dyDescent="0.35">
      <c r="A28" s="90" t="s">
        <v>44</v>
      </c>
      <c r="B28" s="72" t="s">
        <v>22</v>
      </c>
      <c r="C28" s="72" t="s">
        <v>22</v>
      </c>
      <c r="D28" s="72" t="s">
        <v>22</v>
      </c>
      <c r="E28" s="72" t="s">
        <v>22</v>
      </c>
      <c r="F28" s="72" t="s">
        <v>22</v>
      </c>
      <c r="G28" s="72" t="s">
        <v>22</v>
      </c>
      <c r="H28" s="72" t="s">
        <v>22</v>
      </c>
      <c r="I28" s="72" t="s">
        <v>22</v>
      </c>
      <c r="J28" s="72" t="s">
        <v>22</v>
      </c>
      <c r="K28" s="72" t="s">
        <v>22</v>
      </c>
      <c r="L28" s="72" t="s">
        <v>22</v>
      </c>
      <c r="M28" s="72" t="s">
        <v>22</v>
      </c>
      <c r="N28" s="72" t="s">
        <v>22</v>
      </c>
      <c r="O28" s="72">
        <v>-90</v>
      </c>
      <c r="P28" s="72" t="s">
        <v>22</v>
      </c>
      <c r="Q28" s="72" t="s">
        <v>22</v>
      </c>
      <c r="R28" s="72" t="s">
        <v>22</v>
      </c>
      <c r="S28" s="72" t="s">
        <v>22</v>
      </c>
      <c r="T28" s="72" t="s">
        <v>22</v>
      </c>
      <c r="U28" s="72" t="s">
        <v>22</v>
      </c>
      <c r="V28" s="72" t="s">
        <v>22</v>
      </c>
      <c r="W28" s="17">
        <v>-90</v>
      </c>
      <c r="X28" s="19"/>
    </row>
    <row r="29" spans="1:24" ht="15" thickBot="1" x14ac:dyDescent="0.35">
      <c r="A29" s="91" t="s">
        <v>45</v>
      </c>
      <c r="B29" s="73">
        <v>392</v>
      </c>
      <c r="C29" s="73">
        <v>60</v>
      </c>
      <c r="D29" s="73"/>
      <c r="E29" s="73">
        <v>35</v>
      </c>
      <c r="F29" s="73">
        <v>3</v>
      </c>
      <c r="G29" s="73"/>
      <c r="H29" s="73"/>
      <c r="I29" s="73"/>
      <c r="J29" s="73"/>
      <c r="K29" s="73"/>
      <c r="L29" s="73"/>
      <c r="M29" s="73">
        <v>1</v>
      </c>
      <c r="N29" s="73"/>
      <c r="O29" s="73">
        <v>11</v>
      </c>
      <c r="P29" s="73"/>
      <c r="Q29" s="73"/>
      <c r="R29" s="73"/>
      <c r="S29" s="73"/>
      <c r="T29" s="73"/>
      <c r="U29" s="73">
        <v>349</v>
      </c>
      <c r="V29" s="73">
        <v>661</v>
      </c>
      <c r="W29" s="17">
        <v>1512</v>
      </c>
      <c r="X29" s="19"/>
    </row>
    <row r="30" spans="1:24" ht="15" thickBot="1" x14ac:dyDescent="0.35">
      <c r="A30" s="92" t="s">
        <v>46</v>
      </c>
      <c r="B30" s="9"/>
      <c r="C30" s="9">
        <v>4627</v>
      </c>
      <c r="D30" s="9">
        <v>483</v>
      </c>
      <c r="E30" s="9">
        <v>40</v>
      </c>
      <c r="F30" s="9">
        <v>830</v>
      </c>
      <c r="G30" s="9">
        <v>2</v>
      </c>
      <c r="H30" s="9">
        <v>135</v>
      </c>
      <c r="I30" s="9">
        <v>5</v>
      </c>
      <c r="J30" s="9">
        <v>387</v>
      </c>
      <c r="K30" s="9">
        <v>1786</v>
      </c>
      <c r="L30" s="9">
        <v>4403</v>
      </c>
      <c r="M30" s="9">
        <v>320</v>
      </c>
      <c r="N30" s="9">
        <v>217</v>
      </c>
      <c r="O30" s="9">
        <v>923</v>
      </c>
      <c r="P30" s="9">
        <v>237</v>
      </c>
      <c r="Q30" s="9">
        <v>2</v>
      </c>
      <c r="R30" s="9">
        <v>35</v>
      </c>
      <c r="S30" s="9">
        <v>41</v>
      </c>
      <c r="T30" s="9"/>
      <c r="U30" s="9">
        <v>4045</v>
      </c>
      <c r="V30" s="9">
        <v>8259</v>
      </c>
      <c r="W30" s="17">
        <v>26777</v>
      </c>
      <c r="X30" s="19"/>
    </row>
    <row r="31" spans="1:24" ht="15" thickBot="1" x14ac:dyDescent="0.35">
      <c r="A31" s="93" t="s">
        <v>47</v>
      </c>
      <c r="B31" s="10"/>
      <c r="C31" s="11">
        <v>1556</v>
      </c>
      <c r="D31" s="11">
        <v>474</v>
      </c>
      <c r="E31" s="11">
        <v>40</v>
      </c>
      <c r="F31" s="11">
        <v>33</v>
      </c>
      <c r="G31" s="11">
        <v>2</v>
      </c>
      <c r="H31" s="11">
        <v>75</v>
      </c>
      <c r="I31" s="11">
        <v>5</v>
      </c>
      <c r="J31" s="11">
        <v>162</v>
      </c>
      <c r="K31" s="11">
        <v>4</v>
      </c>
      <c r="L31" s="11">
        <v>154</v>
      </c>
      <c r="M31" s="11">
        <v>305</v>
      </c>
      <c r="N31" s="11">
        <v>3</v>
      </c>
      <c r="O31" s="11">
        <v>923</v>
      </c>
      <c r="P31" s="11"/>
      <c r="Q31" s="11">
        <v>1</v>
      </c>
      <c r="R31" s="11">
        <v>7</v>
      </c>
      <c r="S31" s="11">
        <v>41</v>
      </c>
      <c r="T31" s="11"/>
      <c r="U31" s="11">
        <v>1965</v>
      </c>
      <c r="V31" s="11">
        <v>3039</v>
      </c>
      <c r="W31" s="17">
        <v>8789</v>
      </c>
      <c r="X31" s="19"/>
    </row>
    <row r="32" spans="1:24" ht="28.8" thickBot="1" x14ac:dyDescent="0.35">
      <c r="A32" s="94" t="s">
        <v>48</v>
      </c>
      <c r="B32" s="12"/>
      <c r="C32" s="12">
        <v>18</v>
      </c>
      <c r="D32" s="12"/>
      <c r="E32" s="12"/>
      <c r="F32" s="12"/>
      <c r="G32" s="12"/>
      <c r="H32" s="12"/>
      <c r="I32" s="12"/>
      <c r="J32" s="12"/>
      <c r="K32" s="12"/>
      <c r="L32" s="12">
        <v>20</v>
      </c>
      <c r="M32" s="12"/>
      <c r="N32" s="12"/>
      <c r="O32" s="12"/>
      <c r="P32" s="12"/>
      <c r="Q32" s="12"/>
      <c r="R32" s="12"/>
      <c r="S32" s="12"/>
      <c r="T32" s="12"/>
      <c r="U32" s="12">
        <v>64</v>
      </c>
      <c r="V32" s="12">
        <v>62</v>
      </c>
      <c r="W32" s="17">
        <v>164</v>
      </c>
      <c r="X32" s="19"/>
    </row>
    <row r="33" spans="1:24" ht="28.8" thickBot="1" x14ac:dyDescent="0.35">
      <c r="A33" s="94" t="s">
        <v>49</v>
      </c>
      <c r="B33" s="12"/>
      <c r="C33" s="13">
        <v>1524</v>
      </c>
      <c r="D33" s="13">
        <v>474</v>
      </c>
      <c r="E33" s="13">
        <v>33</v>
      </c>
      <c r="F33" s="13">
        <v>17</v>
      </c>
      <c r="G33" s="13">
        <v>2</v>
      </c>
      <c r="H33" s="13">
        <v>73</v>
      </c>
      <c r="I33" s="13">
        <v>5</v>
      </c>
      <c r="J33" s="13">
        <v>161</v>
      </c>
      <c r="K33" s="13">
        <v>1</v>
      </c>
      <c r="L33" s="13">
        <v>106</v>
      </c>
      <c r="M33" s="13">
        <v>305</v>
      </c>
      <c r="N33" s="13">
        <v>3</v>
      </c>
      <c r="O33" s="13">
        <v>923</v>
      </c>
      <c r="P33" s="13"/>
      <c r="Q33" s="13">
        <v>1</v>
      </c>
      <c r="R33" s="13">
        <v>6</v>
      </c>
      <c r="S33" s="13">
        <v>41</v>
      </c>
      <c r="T33" s="13"/>
      <c r="U33" s="13">
        <v>1780</v>
      </c>
      <c r="V33" s="13">
        <v>2878</v>
      </c>
      <c r="W33" s="17">
        <v>8333</v>
      </c>
      <c r="X33" s="19"/>
    </row>
    <row r="34" spans="1:24" ht="42.6" thickBot="1" x14ac:dyDescent="0.35">
      <c r="A34" s="95" t="s">
        <v>50</v>
      </c>
      <c r="B34" s="12"/>
      <c r="C34" s="12">
        <v>140</v>
      </c>
      <c r="D34" s="12"/>
      <c r="E34" s="12"/>
      <c r="F34" s="12">
        <v>8</v>
      </c>
      <c r="G34" s="12"/>
      <c r="H34" s="12">
        <v>3</v>
      </c>
      <c r="I34" s="12"/>
      <c r="J34" s="12">
        <v>1</v>
      </c>
      <c r="K34" s="12">
        <v>1</v>
      </c>
      <c r="L34" s="12">
        <v>49</v>
      </c>
      <c r="M34" s="12"/>
      <c r="N34" s="12">
        <v>3</v>
      </c>
      <c r="O34" s="12"/>
      <c r="P34" s="12"/>
      <c r="Q34" s="12">
        <v>1</v>
      </c>
      <c r="R34" s="12">
        <v>2</v>
      </c>
      <c r="S34" s="12"/>
      <c r="T34" s="12"/>
      <c r="U34" s="12">
        <v>204</v>
      </c>
      <c r="V34" s="12">
        <v>625</v>
      </c>
      <c r="W34" s="17">
        <v>1037</v>
      </c>
      <c r="X34" s="19"/>
    </row>
    <row r="35" spans="1:24" ht="42.6" thickBot="1" x14ac:dyDescent="0.35">
      <c r="A35" s="95" t="s">
        <v>51</v>
      </c>
      <c r="B35" s="12"/>
      <c r="C35" s="12">
        <v>8</v>
      </c>
      <c r="D35" s="12"/>
      <c r="E35" s="12"/>
      <c r="F35" s="12"/>
      <c r="G35" s="12"/>
      <c r="H35" s="12"/>
      <c r="I35" s="12"/>
      <c r="J35" s="12"/>
      <c r="K35" s="12"/>
      <c r="L35" s="12">
        <v>6</v>
      </c>
      <c r="M35" s="12"/>
      <c r="N35" s="12"/>
      <c r="O35" s="12"/>
      <c r="P35" s="12"/>
      <c r="Q35" s="12"/>
      <c r="R35" s="12"/>
      <c r="S35" s="12"/>
      <c r="T35" s="12"/>
      <c r="U35" s="12">
        <v>45</v>
      </c>
      <c r="V35" s="12">
        <v>80</v>
      </c>
      <c r="W35" s="17">
        <v>139</v>
      </c>
      <c r="X35" s="19"/>
    </row>
    <row r="36" spans="1:24" ht="70.2" thickBot="1" x14ac:dyDescent="0.35">
      <c r="A36" s="95" t="s">
        <v>52</v>
      </c>
      <c r="B36" s="12"/>
      <c r="C36" s="12">
        <v>32</v>
      </c>
      <c r="D36" s="12"/>
      <c r="E36" s="12"/>
      <c r="F36" s="12">
        <v>1</v>
      </c>
      <c r="G36" s="12"/>
      <c r="H36" s="12">
        <v>57</v>
      </c>
      <c r="I36" s="12"/>
      <c r="J36" s="12"/>
      <c r="K36" s="12"/>
      <c r="L36" s="12">
        <v>7</v>
      </c>
      <c r="M36" s="12"/>
      <c r="N36" s="12"/>
      <c r="O36" s="12"/>
      <c r="P36" s="12"/>
      <c r="Q36" s="12"/>
      <c r="R36" s="12"/>
      <c r="S36" s="12"/>
      <c r="T36" s="12"/>
      <c r="U36" s="12">
        <v>131</v>
      </c>
      <c r="V36" s="12">
        <v>270</v>
      </c>
      <c r="W36" s="17">
        <v>498</v>
      </c>
      <c r="X36" s="19"/>
    </row>
    <row r="37" spans="1:24" ht="28.8" thickBot="1" x14ac:dyDescent="0.35">
      <c r="A37" s="95" t="s">
        <v>53</v>
      </c>
      <c r="B37" s="12"/>
      <c r="C37" s="12">
        <v>268</v>
      </c>
      <c r="D37" s="12"/>
      <c r="E37" s="12">
        <v>14</v>
      </c>
      <c r="F37" s="12"/>
      <c r="G37" s="12"/>
      <c r="H37" s="12"/>
      <c r="I37" s="12"/>
      <c r="J37" s="12"/>
      <c r="K37" s="12"/>
      <c r="L37" s="12">
        <v>6</v>
      </c>
      <c r="M37" s="12">
        <v>302</v>
      </c>
      <c r="N37" s="12"/>
      <c r="O37" s="12">
        <v>923</v>
      </c>
      <c r="P37" s="12"/>
      <c r="Q37" s="12"/>
      <c r="R37" s="12">
        <v>2</v>
      </c>
      <c r="S37" s="12"/>
      <c r="T37" s="12"/>
      <c r="U37" s="12">
        <v>237</v>
      </c>
      <c r="V37" s="12">
        <v>710</v>
      </c>
      <c r="W37" s="17">
        <v>2462</v>
      </c>
      <c r="X37" s="19"/>
    </row>
    <row r="38" spans="1:24" ht="28.8" thickBot="1" x14ac:dyDescent="0.35">
      <c r="A38" s="95" t="s">
        <v>54</v>
      </c>
      <c r="B38" s="12"/>
      <c r="C38" s="12">
        <v>258</v>
      </c>
      <c r="D38" s="12"/>
      <c r="E38" s="12">
        <v>0</v>
      </c>
      <c r="F38" s="12"/>
      <c r="G38" s="12">
        <v>2</v>
      </c>
      <c r="H38" s="12">
        <v>1</v>
      </c>
      <c r="I38" s="12"/>
      <c r="J38" s="12"/>
      <c r="K38" s="12"/>
      <c r="L38" s="12">
        <v>6</v>
      </c>
      <c r="M38" s="12">
        <v>3</v>
      </c>
      <c r="N38" s="12"/>
      <c r="O38" s="12"/>
      <c r="P38" s="12"/>
      <c r="Q38" s="12"/>
      <c r="R38" s="12"/>
      <c r="S38" s="12"/>
      <c r="T38" s="12"/>
      <c r="U38" s="12">
        <v>446</v>
      </c>
      <c r="V38" s="12">
        <v>758</v>
      </c>
      <c r="W38" s="17">
        <v>1474</v>
      </c>
      <c r="X38" s="19"/>
    </row>
    <row r="39" spans="1:24" ht="56.4" thickBot="1" x14ac:dyDescent="0.35">
      <c r="A39" s="95" t="s">
        <v>55</v>
      </c>
      <c r="B39" s="12"/>
      <c r="C39" s="12">
        <v>504</v>
      </c>
      <c r="D39" s="12">
        <v>474</v>
      </c>
      <c r="E39" s="12">
        <v>19</v>
      </c>
      <c r="F39" s="12">
        <v>3</v>
      </c>
      <c r="G39" s="12"/>
      <c r="H39" s="12">
        <v>2</v>
      </c>
      <c r="I39" s="12">
        <v>5</v>
      </c>
      <c r="J39" s="12">
        <v>157</v>
      </c>
      <c r="K39" s="12"/>
      <c r="L39" s="12">
        <v>10</v>
      </c>
      <c r="M39" s="12"/>
      <c r="N39" s="12"/>
      <c r="O39" s="12"/>
      <c r="P39" s="12"/>
      <c r="Q39" s="12"/>
      <c r="R39" s="12"/>
      <c r="S39" s="12">
        <v>15</v>
      </c>
      <c r="T39" s="12"/>
      <c r="U39" s="12">
        <v>199</v>
      </c>
      <c r="V39" s="12">
        <v>149</v>
      </c>
      <c r="W39" s="17">
        <v>1537</v>
      </c>
      <c r="X39" s="19"/>
    </row>
    <row r="40" spans="1:24" ht="56.4" thickBot="1" x14ac:dyDescent="0.35">
      <c r="A40" s="95" t="s">
        <v>56</v>
      </c>
      <c r="B40" s="12"/>
      <c r="C40" s="12">
        <v>204</v>
      </c>
      <c r="D40" s="12"/>
      <c r="E40" s="12"/>
      <c r="F40" s="12"/>
      <c r="G40" s="12"/>
      <c r="H40" s="12">
        <v>1</v>
      </c>
      <c r="I40" s="12"/>
      <c r="J40" s="12">
        <v>1</v>
      </c>
      <c r="K40" s="12"/>
      <c r="L40" s="12">
        <v>6</v>
      </c>
      <c r="M40" s="12"/>
      <c r="N40" s="12"/>
      <c r="O40" s="12"/>
      <c r="P40" s="12"/>
      <c r="Q40" s="12"/>
      <c r="R40" s="12">
        <v>2</v>
      </c>
      <c r="S40" s="12">
        <v>10</v>
      </c>
      <c r="T40" s="12"/>
      <c r="U40" s="12">
        <v>274</v>
      </c>
      <c r="V40" s="12">
        <v>32</v>
      </c>
      <c r="W40" s="17">
        <v>530</v>
      </c>
      <c r="X40" s="19"/>
    </row>
    <row r="41" spans="1:24" ht="42.6" thickBot="1" x14ac:dyDescent="0.35">
      <c r="A41" s="95" t="s">
        <v>57</v>
      </c>
      <c r="B41" s="12"/>
      <c r="C41" s="12">
        <v>64</v>
      </c>
      <c r="D41" s="12"/>
      <c r="E41" s="12"/>
      <c r="F41" s="12">
        <v>2</v>
      </c>
      <c r="G41" s="12"/>
      <c r="H41" s="12">
        <v>1</v>
      </c>
      <c r="I41" s="12"/>
      <c r="J41" s="12">
        <v>1</v>
      </c>
      <c r="K41" s="12"/>
      <c r="L41" s="12">
        <v>9</v>
      </c>
      <c r="M41" s="12"/>
      <c r="N41" s="12"/>
      <c r="O41" s="12"/>
      <c r="P41" s="12"/>
      <c r="Q41" s="12"/>
      <c r="R41" s="12"/>
      <c r="S41" s="12">
        <v>11</v>
      </c>
      <c r="T41" s="12"/>
      <c r="U41" s="12">
        <v>114</v>
      </c>
      <c r="V41" s="12">
        <v>92</v>
      </c>
      <c r="W41" s="17">
        <v>294</v>
      </c>
      <c r="X41" s="19"/>
    </row>
    <row r="42" spans="1:24" ht="28.8" thickBot="1" x14ac:dyDescent="0.35">
      <c r="A42" s="95" t="s">
        <v>58</v>
      </c>
      <c r="B42" s="12"/>
      <c r="C42" s="12">
        <v>30</v>
      </c>
      <c r="D42" s="12"/>
      <c r="E42" s="12"/>
      <c r="F42" s="12">
        <v>1</v>
      </c>
      <c r="G42" s="12"/>
      <c r="H42" s="12"/>
      <c r="I42" s="12"/>
      <c r="J42" s="12"/>
      <c r="K42" s="12"/>
      <c r="L42" s="12">
        <v>6</v>
      </c>
      <c r="M42" s="12"/>
      <c r="N42" s="12"/>
      <c r="O42" s="12"/>
      <c r="P42" s="12"/>
      <c r="Q42" s="12"/>
      <c r="R42" s="12"/>
      <c r="S42" s="12">
        <v>5</v>
      </c>
      <c r="T42" s="12"/>
      <c r="U42" s="12">
        <v>53</v>
      </c>
      <c r="V42" s="12">
        <v>63</v>
      </c>
      <c r="W42" s="17">
        <v>158</v>
      </c>
      <c r="X42" s="19"/>
    </row>
    <row r="43" spans="1:24" ht="28.8" thickBot="1" x14ac:dyDescent="0.35">
      <c r="A43" s="95" t="s">
        <v>59</v>
      </c>
      <c r="B43" s="12"/>
      <c r="C43" s="12">
        <v>16</v>
      </c>
      <c r="D43" s="12"/>
      <c r="E43" s="12"/>
      <c r="F43" s="12">
        <v>2</v>
      </c>
      <c r="G43" s="12"/>
      <c r="H43" s="12">
        <v>8</v>
      </c>
      <c r="I43" s="12"/>
      <c r="J43" s="12">
        <v>1</v>
      </c>
      <c r="K43" s="12"/>
      <c r="L43" s="12">
        <v>1</v>
      </c>
      <c r="M43" s="12"/>
      <c r="N43" s="12"/>
      <c r="O43" s="12"/>
      <c r="P43" s="12"/>
      <c r="Q43" s="12"/>
      <c r="R43" s="12"/>
      <c r="S43" s="12"/>
      <c r="T43" s="12"/>
      <c r="U43" s="12">
        <v>77</v>
      </c>
      <c r="V43" s="12">
        <v>99</v>
      </c>
      <c r="W43" s="17">
        <v>204</v>
      </c>
      <c r="X43" s="19"/>
    </row>
    <row r="44" spans="1:24" ht="42.6" thickBot="1" x14ac:dyDescent="0.35">
      <c r="A44" s="94" t="s">
        <v>60</v>
      </c>
      <c r="B44" s="12"/>
      <c r="C44" s="12">
        <v>14</v>
      </c>
      <c r="D44" s="12"/>
      <c r="E44" s="12">
        <v>7</v>
      </c>
      <c r="F44" s="12">
        <v>16</v>
      </c>
      <c r="G44" s="12"/>
      <c r="H44" s="12">
        <v>2</v>
      </c>
      <c r="I44" s="12"/>
      <c r="J44" s="12">
        <v>1</v>
      </c>
      <c r="K44" s="12">
        <v>3</v>
      </c>
      <c r="L44" s="12">
        <v>28</v>
      </c>
      <c r="M44" s="12"/>
      <c r="N44" s="12"/>
      <c r="O44" s="12"/>
      <c r="P44" s="12"/>
      <c r="Q44" s="12"/>
      <c r="R44" s="12">
        <v>1</v>
      </c>
      <c r="S44" s="12"/>
      <c r="T44" s="12"/>
      <c r="U44" s="12">
        <v>121</v>
      </c>
      <c r="V44" s="12">
        <v>99</v>
      </c>
      <c r="W44" s="17">
        <v>292</v>
      </c>
      <c r="X44" s="19"/>
    </row>
    <row r="45" spans="1:24" ht="15" thickBot="1" x14ac:dyDescent="0.35">
      <c r="A45" s="96" t="s">
        <v>61</v>
      </c>
      <c r="B45" s="10"/>
      <c r="C45" s="10">
        <v>25</v>
      </c>
      <c r="D45" s="10"/>
      <c r="E45" s="10"/>
      <c r="F45" s="10">
        <v>12</v>
      </c>
      <c r="G45" s="10"/>
      <c r="H45" s="10">
        <v>4</v>
      </c>
      <c r="I45" s="10"/>
      <c r="J45" s="10">
        <v>1</v>
      </c>
      <c r="K45" s="10">
        <v>6</v>
      </c>
      <c r="L45" s="10">
        <v>109</v>
      </c>
      <c r="M45" s="10">
        <v>12</v>
      </c>
      <c r="N45" s="10">
        <v>2</v>
      </c>
      <c r="O45" s="10"/>
      <c r="P45" s="10"/>
      <c r="Q45" s="10"/>
      <c r="R45" s="10">
        <v>17</v>
      </c>
      <c r="S45" s="10"/>
      <c r="T45" s="10"/>
      <c r="U45" s="10">
        <v>31</v>
      </c>
      <c r="V45" s="10">
        <v>39</v>
      </c>
      <c r="W45" s="17">
        <v>258</v>
      </c>
      <c r="X45" s="19"/>
    </row>
    <row r="46" spans="1:24" ht="28.8" thickBot="1" x14ac:dyDescent="0.35">
      <c r="A46" s="93" t="s">
        <v>62</v>
      </c>
      <c r="B46" s="10"/>
      <c r="C46" s="10">
        <v>160</v>
      </c>
      <c r="D46" s="10"/>
      <c r="E46" s="10"/>
      <c r="F46" s="10">
        <v>67</v>
      </c>
      <c r="G46" s="10"/>
      <c r="H46" s="10">
        <v>21</v>
      </c>
      <c r="I46" s="10"/>
      <c r="J46" s="10">
        <v>3</v>
      </c>
      <c r="K46" s="10">
        <v>9</v>
      </c>
      <c r="L46" s="10">
        <v>932</v>
      </c>
      <c r="M46" s="10">
        <v>3</v>
      </c>
      <c r="N46" s="10"/>
      <c r="O46" s="10"/>
      <c r="P46" s="10"/>
      <c r="Q46" s="10">
        <v>1</v>
      </c>
      <c r="R46" s="10">
        <v>7</v>
      </c>
      <c r="S46" s="10"/>
      <c r="T46" s="10"/>
      <c r="U46" s="10">
        <v>195</v>
      </c>
      <c r="V46" s="10">
        <v>252</v>
      </c>
      <c r="W46" s="17">
        <v>1650</v>
      </c>
      <c r="X46" s="19"/>
    </row>
    <row r="47" spans="1:24" ht="15" thickBot="1" x14ac:dyDescent="0.35">
      <c r="A47" s="97" t="s">
        <v>113</v>
      </c>
      <c r="B47" s="10"/>
      <c r="C47" s="10">
        <v>618</v>
      </c>
      <c r="D47" s="11">
        <v>7</v>
      </c>
      <c r="E47" s="11"/>
      <c r="F47" s="11"/>
      <c r="G47" s="11"/>
      <c r="H47" s="11"/>
      <c r="I47" s="11"/>
      <c r="J47" s="11">
        <v>2</v>
      </c>
      <c r="K47" s="11">
        <v>1757</v>
      </c>
      <c r="L47" s="11">
        <v>3162</v>
      </c>
      <c r="M47" s="11"/>
      <c r="N47" s="11">
        <v>132</v>
      </c>
      <c r="O47" s="11"/>
      <c r="P47" s="11">
        <v>237</v>
      </c>
      <c r="Q47" s="11"/>
      <c r="R47" s="11"/>
      <c r="S47" s="11"/>
      <c r="T47" s="11"/>
      <c r="U47" s="11">
        <v>162</v>
      </c>
      <c r="V47" s="11" t="s">
        <v>22</v>
      </c>
      <c r="W47" s="17">
        <v>6077</v>
      </c>
      <c r="X47" s="19"/>
    </row>
    <row r="48" spans="1:24" ht="15" thickBot="1" x14ac:dyDescent="0.35">
      <c r="A48" s="98" t="s">
        <v>63</v>
      </c>
      <c r="B48" s="12"/>
      <c r="C48" s="12">
        <v>8</v>
      </c>
      <c r="D48" s="12"/>
      <c r="E48" s="12"/>
      <c r="F48" s="12"/>
      <c r="G48" s="12"/>
      <c r="H48" s="12"/>
      <c r="I48" s="12"/>
      <c r="J48" s="12"/>
      <c r="K48" s="12">
        <v>1757</v>
      </c>
      <c r="L48" s="12">
        <v>2896</v>
      </c>
      <c r="M48" s="12"/>
      <c r="N48" s="12">
        <v>132</v>
      </c>
      <c r="O48" s="12"/>
      <c r="P48" s="12"/>
      <c r="Q48" s="12"/>
      <c r="R48" s="12"/>
      <c r="S48" s="12"/>
      <c r="T48" s="12"/>
      <c r="U48" s="12"/>
      <c r="V48" s="12" t="s">
        <v>22</v>
      </c>
      <c r="W48" s="17">
        <v>4793</v>
      </c>
      <c r="X48" s="19"/>
    </row>
    <row r="49" spans="1:25" ht="15" thickBot="1" x14ac:dyDescent="0.35">
      <c r="A49" s="99" t="s">
        <v>64</v>
      </c>
      <c r="B49" s="12"/>
      <c r="C49" s="12"/>
      <c r="D49" s="12"/>
      <c r="E49" s="12"/>
      <c r="F49" s="12"/>
      <c r="G49" s="12"/>
      <c r="H49" s="12"/>
      <c r="I49" s="12"/>
      <c r="J49" s="12"/>
      <c r="K49" s="12">
        <v>1305</v>
      </c>
      <c r="L49" s="12">
        <v>1040</v>
      </c>
      <c r="M49" s="12"/>
      <c r="N49" s="12">
        <v>89</v>
      </c>
      <c r="O49" s="12"/>
      <c r="P49" s="12"/>
      <c r="Q49" s="12"/>
      <c r="R49" s="12"/>
      <c r="S49" s="12"/>
      <c r="T49" s="12"/>
      <c r="U49" s="12"/>
      <c r="V49" s="12" t="s">
        <v>22</v>
      </c>
      <c r="W49" s="17">
        <v>2434</v>
      </c>
      <c r="X49" s="19"/>
    </row>
    <row r="50" spans="1:25" ht="15" thickBot="1" x14ac:dyDescent="0.35">
      <c r="A50" s="98" t="s">
        <v>65</v>
      </c>
      <c r="B50" s="12"/>
      <c r="C50" s="12"/>
      <c r="D50" s="12">
        <v>7</v>
      </c>
      <c r="E50" s="12"/>
      <c r="F50" s="12"/>
      <c r="G50" s="12"/>
      <c r="H50" s="12"/>
      <c r="I50" s="12"/>
      <c r="J50" s="12">
        <v>2</v>
      </c>
      <c r="K50" s="12"/>
      <c r="L50" s="12">
        <v>265</v>
      </c>
      <c r="M50" s="12"/>
      <c r="N50" s="12"/>
      <c r="O50" s="12"/>
      <c r="P50" s="12"/>
      <c r="Q50" s="12"/>
      <c r="R50" s="12"/>
      <c r="S50" s="12"/>
      <c r="T50" s="12"/>
      <c r="U50" s="12">
        <v>76</v>
      </c>
      <c r="V50" s="12" t="s">
        <v>22</v>
      </c>
      <c r="W50" s="17">
        <v>350</v>
      </c>
      <c r="X50" s="19"/>
    </row>
    <row r="51" spans="1:25" ht="15" thickBot="1" x14ac:dyDescent="0.35">
      <c r="A51" s="98" t="s">
        <v>66</v>
      </c>
      <c r="B51" s="12"/>
      <c r="C51" s="12">
        <v>610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>
        <v>55</v>
      </c>
      <c r="V51" s="12" t="s">
        <v>22</v>
      </c>
      <c r="W51" s="17">
        <v>665</v>
      </c>
      <c r="X51" s="19"/>
    </row>
    <row r="52" spans="1:25" ht="42" thickBot="1" x14ac:dyDescent="0.35">
      <c r="A52" s="98" t="s">
        <v>67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>
        <v>1</v>
      </c>
      <c r="M52" s="12"/>
      <c r="N52" s="12"/>
      <c r="O52" s="12"/>
      <c r="P52" s="12">
        <v>237</v>
      </c>
      <c r="Q52" s="12"/>
      <c r="R52" s="12"/>
      <c r="S52" s="12"/>
      <c r="T52" s="12"/>
      <c r="U52" s="12">
        <v>31</v>
      </c>
      <c r="V52" s="12" t="s">
        <v>22</v>
      </c>
      <c r="W52" s="17">
        <v>269</v>
      </c>
      <c r="X52" s="19"/>
    </row>
    <row r="53" spans="1:25" ht="15" thickBot="1" x14ac:dyDescent="0.35">
      <c r="A53" s="97" t="s">
        <v>68</v>
      </c>
      <c r="B53" s="10"/>
      <c r="C53" s="10">
        <v>36</v>
      </c>
      <c r="D53" s="10">
        <v>1</v>
      </c>
      <c r="E53" s="10"/>
      <c r="F53" s="10">
        <v>65</v>
      </c>
      <c r="G53" s="10"/>
      <c r="H53" s="10">
        <v>8</v>
      </c>
      <c r="I53" s="10"/>
      <c r="J53" s="10">
        <v>33</v>
      </c>
      <c r="K53" s="10">
        <v>10</v>
      </c>
      <c r="L53" s="10">
        <v>46</v>
      </c>
      <c r="M53" s="10"/>
      <c r="N53" s="10"/>
      <c r="O53" s="10"/>
      <c r="P53" s="10"/>
      <c r="Q53" s="10"/>
      <c r="R53" s="10">
        <v>4</v>
      </c>
      <c r="S53" s="10"/>
      <c r="T53" s="10"/>
      <c r="U53" s="10">
        <v>884</v>
      </c>
      <c r="V53" s="10">
        <v>1585</v>
      </c>
      <c r="W53" s="17">
        <v>2672</v>
      </c>
      <c r="X53" s="19"/>
    </row>
    <row r="54" spans="1:25" ht="15" thickBot="1" x14ac:dyDescent="0.35">
      <c r="A54" s="97" t="s">
        <v>94</v>
      </c>
      <c r="B54" s="10"/>
      <c r="C54" s="10">
        <v>2232</v>
      </c>
      <c r="D54" s="10">
        <v>1</v>
      </c>
      <c r="E54" s="10"/>
      <c r="F54" s="10">
        <v>653</v>
      </c>
      <c r="G54" s="10"/>
      <c r="H54" s="10">
        <v>27</v>
      </c>
      <c r="I54" s="10"/>
      <c r="J54" s="10">
        <v>186</v>
      </c>
      <c r="K54" s="10"/>
      <c r="L54" s="10"/>
      <c r="M54" s="10"/>
      <c r="N54" s="10">
        <v>80</v>
      </c>
      <c r="O54" s="10"/>
      <c r="P54" s="10"/>
      <c r="Q54" s="10"/>
      <c r="R54" s="10"/>
      <c r="S54" s="10"/>
      <c r="T54" s="10"/>
      <c r="U54" s="10">
        <v>808</v>
      </c>
      <c r="V54" s="10">
        <v>3344</v>
      </c>
      <c r="W54" s="17">
        <v>7331</v>
      </c>
      <c r="X54" s="19"/>
    </row>
    <row r="55" spans="1:25" ht="15" thickBot="1" x14ac:dyDescent="0.35">
      <c r="A55" s="100" t="s">
        <v>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18"/>
    </row>
    <row r="57" spans="1:25" x14ac:dyDescent="0.3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</sheetData>
  <sheetProtection password="CE28" sheet="1" objects="1" scenarios="1"/>
  <customSheetViews>
    <customSheetView guid="{04694D1E-5778-46D8-A05C-569D214E3AF1}" scale="85" fitToPage="1">
      <pane xSplit="1" ySplit="5" topLeftCell="G41" activePane="bottomRight" state="frozen"/>
      <selection pane="bottomRight" activeCell="X3" sqref="X3"/>
      <pageMargins left="0.70866141732283472" right="0.70866141732283472" top="0.74803149606299213" bottom="0.74803149606299213" header="0.31496062992125984" footer="0.31496062992125984"/>
      <pageSetup paperSize="9" scale="46" fitToHeight="3" orientation="landscape" r:id="rId1"/>
    </customSheetView>
  </customSheetViews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46" fitToHeight="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Y57"/>
  <sheetViews>
    <sheetView zoomScale="70" zoomScaleNormal="70" workbookViewId="0">
      <pane xSplit="1" ySplit="5" topLeftCell="B39" activePane="bottomRight" state="frozen"/>
      <selection pane="topRight" activeCell="B1" sqref="B1"/>
      <selection pane="bottomLeft" activeCell="A6" sqref="A6"/>
      <selection pane="bottomRight" activeCell="J40" sqref="J40"/>
    </sheetView>
  </sheetViews>
  <sheetFormatPr defaultRowHeight="14.4" x14ac:dyDescent="0.3"/>
  <cols>
    <col min="1" max="1" width="35.3320312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0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0" width="11" customWidth="1"/>
    <col min="21" max="21" width="10.33203125" customWidth="1"/>
    <col min="22" max="22" width="11.33203125" customWidth="1"/>
    <col min="23" max="23" width="11.5546875" customWidth="1"/>
    <col min="24" max="24" width="14.6640625" customWidth="1"/>
  </cols>
  <sheetData>
    <row r="1" spans="1:24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52.2" customHeight="1" thickBot="1" x14ac:dyDescent="0.35">
      <c r="A3" s="173" t="s">
        <v>130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</row>
    <row r="4" spans="1:24" ht="69" x14ac:dyDescent="0.3">
      <c r="A4" s="74" t="s">
        <v>0</v>
      </c>
      <c r="B4" s="75" t="s">
        <v>1</v>
      </c>
      <c r="C4" s="76" t="s">
        <v>2</v>
      </c>
      <c r="D4" s="77" t="s">
        <v>3</v>
      </c>
      <c r="E4" s="76" t="s">
        <v>4</v>
      </c>
      <c r="F4" s="77" t="s">
        <v>5</v>
      </c>
      <c r="G4" s="77" t="s">
        <v>6</v>
      </c>
      <c r="H4" s="76" t="s">
        <v>7</v>
      </c>
      <c r="I4" s="76" t="s">
        <v>8</v>
      </c>
      <c r="J4" s="77" t="s">
        <v>9</v>
      </c>
      <c r="K4" s="77" t="s">
        <v>10</v>
      </c>
      <c r="L4" s="76" t="s">
        <v>11</v>
      </c>
      <c r="M4" s="76" t="s">
        <v>12</v>
      </c>
      <c r="N4" s="76" t="s">
        <v>13</v>
      </c>
      <c r="O4" s="76" t="s">
        <v>14</v>
      </c>
      <c r="P4" s="76" t="s">
        <v>15</v>
      </c>
      <c r="Q4" s="76" t="s">
        <v>16</v>
      </c>
      <c r="R4" s="76" t="s">
        <v>17</v>
      </c>
      <c r="S4" s="76" t="s">
        <v>18</v>
      </c>
      <c r="T4" s="76" t="s">
        <v>128</v>
      </c>
      <c r="U4" s="77" t="s">
        <v>19</v>
      </c>
      <c r="V4" s="76" t="s">
        <v>20</v>
      </c>
      <c r="W4" s="76" t="s">
        <v>112</v>
      </c>
    </row>
    <row r="5" spans="1:24" ht="15" thickBot="1" x14ac:dyDescent="0.35">
      <c r="A5" s="78">
        <v>2</v>
      </c>
      <c r="B5" s="79">
        <v>3</v>
      </c>
      <c r="C5" s="80">
        <v>4</v>
      </c>
      <c r="D5" s="80">
        <v>5</v>
      </c>
      <c r="E5" s="80">
        <v>6</v>
      </c>
      <c r="F5" s="80">
        <v>7</v>
      </c>
      <c r="G5" s="80">
        <v>8</v>
      </c>
      <c r="H5" s="80">
        <v>9</v>
      </c>
      <c r="I5" s="80">
        <v>10</v>
      </c>
      <c r="J5" s="80">
        <v>11</v>
      </c>
      <c r="K5" s="80">
        <v>12</v>
      </c>
      <c r="L5" s="80">
        <v>13</v>
      </c>
      <c r="M5" s="80">
        <v>15</v>
      </c>
      <c r="N5" s="80">
        <v>16</v>
      </c>
      <c r="O5" s="80">
        <v>17</v>
      </c>
      <c r="P5" s="80">
        <v>18</v>
      </c>
      <c r="Q5" s="80">
        <v>19</v>
      </c>
      <c r="R5" s="80">
        <v>20</v>
      </c>
      <c r="S5" s="80">
        <v>21</v>
      </c>
      <c r="T5" s="80">
        <v>22</v>
      </c>
      <c r="U5" s="80">
        <v>23</v>
      </c>
      <c r="V5" s="80">
        <v>24</v>
      </c>
      <c r="W5" s="80">
        <v>25</v>
      </c>
    </row>
    <row r="6" spans="1:24" ht="28.2" thickBot="1" x14ac:dyDescent="0.35">
      <c r="A6" s="81" t="s">
        <v>21</v>
      </c>
      <c r="B6" s="70">
        <v>1672</v>
      </c>
      <c r="C6" s="70">
        <v>244</v>
      </c>
      <c r="D6" s="70"/>
      <c r="E6" s="70">
        <v>551</v>
      </c>
      <c r="F6" s="70">
        <v>1205</v>
      </c>
      <c r="G6" s="70">
        <v>12</v>
      </c>
      <c r="H6" s="70">
        <v>412</v>
      </c>
      <c r="I6" s="70">
        <v>32</v>
      </c>
      <c r="J6" s="70" t="s">
        <v>22</v>
      </c>
      <c r="K6" s="70" t="s">
        <v>22</v>
      </c>
      <c r="L6" s="70" t="s">
        <v>22</v>
      </c>
      <c r="M6" s="70" t="s">
        <v>22</v>
      </c>
      <c r="N6" s="70" t="s">
        <v>22</v>
      </c>
      <c r="O6" s="70" t="s">
        <v>22</v>
      </c>
      <c r="P6" s="70" t="s">
        <v>22</v>
      </c>
      <c r="Q6" s="70" t="s">
        <v>22</v>
      </c>
      <c r="R6" s="70" t="s">
        <v>22</v>
      </c>
      <c r="S6" s="70" t="s">
        <v>22</v>
      </c>
      <c r="T6" s="70" t="s">
        <v>22</v>
      </c>
      <c r="U6" s="70">
        <v>47</v>
      </c>
      <c r="V6" s="70"/>
      <c r="W6" s="17">
        <v>4175</v>
      </c>
      <c r="X6" s="19"/>
    </row>
    <row r="7" spans="1:24" ht="15" thickBot="1" x14ac:dyDescent="0.35">
      <c r="A7" s="82" t="s">
        <v>23</v>
      </c>
      <c r="B7" s="70">
        <v>18267</v>
      </c>
      <c r="C7" s="70">
        <v>16366</v>
      </c>
      <c r="D7" s="70">
        <v>933</v>
      </c>
      <c r="E7" s="70"/>
      <c r="F7" s="70"/>
      <c r="G7" s="70" t="s">
        <v>22</v>
      </c>
      <c r="H7" s="70"/>
      <c r="I7" s="70"/>
      <c r="J7" s="70"/>
      <c r="K7" s="70">
        <v>21</v>
      </c>
      <c r="L7" s="70">
        <v>212</v>
      </c>
      <c r="M7" s="70"/>
      <c r="N7" s="70">
        <v>195</v>
      </c>
      <c r="O7" s="70" t="s">
        <v>22</v>
      </c>
      <c r="P7" s="70">
        <v>18</v>
      </c>
      <c r="Q7" s="70"/>
      <c r="R7" s="70"/>
      <c r="S7" s="70">
        <v>38</v>
      </c>
      <c r="T7" s="70">
        <v>982</v>
      </c>
      <c r="U7" s="70">
        <v>4</v>
      </c>
      <c r="V7" s="70" t="s">
        <v>22</v>
      </c>
      <c r="W7" s="17">
        <v>37036</v>
      </c>
      <c r="X7" s="19"/>
    </row>
    <row r="8" spans="1:24" ht="15" thickBot="1" x14ac:dyDescent="0.35">
      <c r="A8" s="82" t="s">
        <v>24</v>
      </c>
      <c r="B8" s="70">
        <v>1642</v>
      </c>
      <c r="C8" s="70"/>
      <c r="D8" s="70">
        <v>484</v>
      </c>
      <c r="E8" s="70"/>
      <c r="F8" s="70"/>
      <c r="G8" s="70" t="s">
        <v>22</v>
      </c>
      <c r="H8" s="70">
        <v>110</v>
      </c>
      <c r="I8" s="70"/>
      <c r="J8" s="70">
        <v>57</v>
      </c>
      <c r="K8" s="70">
        <v>2256</v>
      </c>
      <c r="L8" s="70">
        <v>3175</v>
      </c>
      <c r="M8" s="70">
        <v>4215</v>
      </c>
      <c r="N8" s="70">
        <v>662</v>
      </c>
      <c r="O8" s="70" t="s">
        <v>22</v>
      </c>
      <c r="P8" s="70">
        <v>216</v>
      </c>
      <c r="Q8" s="70"/>
      <c r="R8" s="70"/>
      <c r="S8" s="70"/>
      <c r="T8" s="70">
        <v>929</v>
      </c>
      <c r="U8" s="70">
        <v>90</v>
      </c>
      <c r="V8" s="70" t="s">
        <v>22</v>
      </c>
      <c r="W8" s="17">
        <v>13836</v>
      </c>
      <c r="X8" s="19"/>
    </row>
    <row r="9" spans="1:24" ht="15" thickBot="1" x14ac:dyDescent="0.35">
      <c r="A9" s="82" t="s">
        <v>25</v>
      </c>
      <c r="B9" s="70">
        <v>-7</v>
      </c>
      <c r="C9" s="70">
        <v>74</v>
      </c>
      <c r="D9" s="70">
        <v>-84</v>
      </c>
      <c r="E9" s="70">
        <v>-32</v>
      </c>
      <c r="F9" s="70"/>
      <c r="G9" s="70" t="s">
        <v>22</v>
      </c>
      <c r="H9" s="70"/>
      <c r="I9" s="70"/>
      <c r="J9" s="70">
        <v>-13</v>
      </c>
      <c r="K9" s="70">
        <v>7</v>
      </c>
      <c r="L9" s="70">
        <v>-167</v>
      </c>
      <c r="M9" s="70">
        <v>-246</v>
      </c>
      <c r="N9" s="70">
        <v>2</v>
      </c>
      <c r="O9" s="70" t="s">
        <v>22</v>
      </c>
      <c r="P9" s="70">
        <v>-17</v>
      </c>
      <c r="Q9" s="70">
        <v>-6</v>
      </c>
      <c r="R9" s="70">
        <v>-3</v>
      </c>
      <c r="S9" s="70">
        <v>1</v>
      </c>
      <c r="T9" s="70"/>
      <c r="U9" s="70" t="s">
        <v>22</v>
      </c>
      <c r="V9" s="70" t="s">
        <v>22</v>
      </c>
      <c r="W9" s="17">
        <v>-491</v>
      </c>
      <c r="X9" s="19"/>
    </row>
    <row r="10" spans="1:24" ht="28.2" thickBot="1" x14ac:dyDescent="0.35">
      <c r="A10" s="83" t="s">
        <v>26</v>
      </c>
      <c r="B10" s="15">
        <v>18290</v>
      </c>
      <c r="C10" s="16">
        <v>16684</v>
      </c>
      <c r="D10" s="16">
        <v>365</v>
      </c>
      <c r="E10" s="16">
        <v>519</v>
      </c>
      <c r="F10" s="16">
        <v>1205</v>
      </c>
      <c r="G10" s="16">
        <v>12</v>
      </c>
      <c r="H10" s="16">
        <v>302</v>
      </c>
      <c r="I10" s="16">
        <v>32</v>
      </c>
      <c r="J10" s="16">
        <v>-70</v>
      </c>
      <c r="K10" s="16">
        <v>-2228</v>
      </c>
      <c r="L10" s="16">
        <v>-3130</v>
      </c>
      <c r="M10" s="16">
        <v>-4461</v>
      </c>
      <c r="N10" s="16">
        <v>-465</v>
      </c>
      <c r="O10" s="16" t="s">
        <v>22</v>
      </c>
      <c r="P10" s="16">
        <v>-215</v>
      </c>
      <c r="Q10" s="16">
        <v>-6</v>
      </c>
      <c r="R10" s="16">
        <v>-3</v>
      </c>
      <c r="S10" s="16">
        <v>39</v>
      </c>
      <c r="T10" s="16">
        <v>53</v>
      </c>
      <c r="U10" s="16">
        <v>-39</v>
      </c>
      <c r="V10" s="16"/>
      <c r="W10" s="17">
        <v>26884</v>
      </c>
      <c r="X10" s="19"/>
    </row>
    <row r="11" spans="1:24" ht="15" thickBot="1" x14ac:dyDescent="0.35">
      <c r="A11" s="84" t="s">
        <v>27</v>
      </c>
      <c r="B11" s="3">
        <v>-18009</v>
      </c>
      <c r="C11" s="4">
        <v>-12070</v>
      </c>
      <c r="D11" s="4">
        <v>-1</v>
      </c>
      <c r="E11" s="4">
        <v>-467</v>
      </c>
      <c r="F11" s="4">
        <v>-620</v>
      </c>
      <c r="G11" s="4">
        <v>-11</v>
      </c>
      <c r="H11" s="4">
        <v>-208</v>
      </c>
      <c r="I11" s="4">
        <v>-28</v>
      </c>
      <c r="J11" s="4">
        <v>341</v>
      </c>
      <c r="K11" s="4">
        <v>3478</v>
      </c>
      <c r="L11" s="4">
        <v>6213</v>
      </c>
      <c r="M11" s="4">
        <v>4683</v>
      </c>
      <c r="N11" s="4">
        <v>618</v>
      </c>
      <c r="O11" s="4">
        <v>591</v>
      </c>
      <c r="P11" s="4">
        <v>381</v>
      </c>
      <c r="Q11" s="4">
        <v>7</v>
      </c>
      <c r="R11" s="4">
        <v>33</v>
      </c>
      <c r="S11" s="4"/>
      <c r="T11" s="4">
        <v>1865</v>
      </c>
      <c r="U11" s="4">
        <v>3115</v>
      </c>
      <c r="V11" s="4">
        <v>6245</v>
      </c>
      <c r="W11" s="17">
        <v>-3844</v>
      </c>
      <c r="X11" s="19"/>
    </row>
    <row r="12" spans="1:24" ht="28.2" thickBot="1" x14ac:dyDescent="0.35">
      <c r="A12" s="85" t="s">
        <v>28</v>
      </c>
      <c r="B12" s="5">
        <v>-1</v>
      </c>
      <c r="C12" s="6">
        <v>-12004</v>
      </c>
      <c r="D12" s="6">
        <v>-1</v>
      </c>
      <c r="E12" s="6">
        <v>-76</v>
      </c>
      <c r="F12" s="6">
        <v>-265</v>
      </c>
      <c r="G12" s="6">
        <v>-11</v>
      </c>
      <c r="H12" s="6">
        <v>-551</v>
      </c>
      <c r="I12" s="6">
        <v>-28</v>
      </c>
      <c r="J12" s="6">
        <v>-32</v>
      </c>
      <c r="K12" s="6"/>
      <c r="L12" s="6">
        <v>-2</v>
      </c>
      <c r="M12" s="6">
        <v>-127</v>
      </c>
      <c r="N12" s="6"/>
      <c r="O12" s="6">
        <v>-79</v>
      </c>
      <c r="P12" s="6"/>
      <c r="Q12" s="6"/>
      <c r="R12" s="6">
        <v>-5</v>
      </c>
      <c r="S12" s="6"/>
      <c r="T12" s="6">
        <v>-4</v>
      </c>
      <c r="U12" s="6">
        <v>3306</v>
      </c>
      <c r="V12" s="6">
        <v>6245</v>
      </c>
      <c r="W12" s="17">
        <v>-3635</v>
      </c>
      <c r="X12" s="19"/>
    </row>
    <row r="13" spans="1:24" ht="42" thickBot="1" x14ac:dyDescent="0.35">
      <c r="A13" s="86" t="s">
        <v>29</v>
      </c>
      <c r="B13" s="71"/>
      <c r="C13" s="14">
        <v>-2862</v>
      </c>
      <c r="D13" s="14"/>
      <c r="E13" s="14"/>
      <c r="F13" s="14"/>
      <c r="G13" s="14"/>
      <c r="H13" s="14"/>
      <c r="I13" s="14"/>
      <c r="J13" s="14"/>
      <c r="K13" s="14"/>
      <c r="L13" s="14"/>
      <c r="M13" s="14">
        <v>-15</v>
      </c>
      <c r="N13" s="14"/>
      <c r="O13" s="14"/>
      <c r="P13" s="14"/>
      <c r="Q13" s="14"/>
      <c r="R13" s="14"/>
      <c r="S13" s="14"/>
      <c r="T13" s="14"/>
      <c r="U13" s="71">
        <v>1308</v>
      </c>
      <c r="V13" s="71">
        <v>18</v>
      </c>
      <c r="W13" s="17">
        <v>-1551</v>
      </c>
      <c r="X13" s="19"/>
    </row>
    <row r="14" spans="1:24" ht="15" thickBot="1" x14ac:dyDescent="0.35">
      <c r="A14" s="86" t="s">
        <v>30</v>
      </c>
      <c r="B14" s="71"/>
      <c r="C14" s="14">
        <v>-5978</v>
      </c>
      <c r="D14" s="14"/>
      <c r="E14" s="14">
        <v>-8</v>
      </c>
      <c r="F14" s="14">
        <v>-3</v>
      </c>
      <c r="G14" s="14"/>
      <c r="H14" s="14">
        <v>-83</v>
      </c>
      <c r="I14" s="14"/>
      <c r="J14" s="14">
        <v>-13</v>
      </c>
      <c r="K14" s="14"/>
      <c r="L14" s="14"/>
      <c r="M14" s="14">
        <v>-33</v>
      </c>
      <c r="N14" s="14"/>
      <c r="O14" s="14"/>
      <c r="P14" s="14"/>
      <c r="Q14" s="14"/>
      <c r="R14" s="14"/>
      <c r="S14" s="14"/>
      <c r="T14" s="14"/>
      <c r="U14" s="71">
        <v>1664</v>
      </c>
      <c r="V14" s="71">
        <v>3104</v>
      </c>
      <c r="W14" s="17">
        <v>-1350</v>
      </c>
      <c r="X14" s="19"/>
    </row>
    <row r="15" spans="1:24" ht="69.599999999999994" thickBot="1" x14ac:dyDescent="0.35">
      <c r="A15" s="86" t="s">
        <v>31</v>
      </c>
      <c r="B15" s="71"/>
      <c r="C15" s="14">
        <v>-1196</v>
      </c>
      <c r="D15" s="14"/>
      <c r="E15" s="14">
        <v>-11</v>
      </c>
      <c r="F15" s="14"/>
      <c r="G15" s="14">
        <v>-10</v>
      </c>
      <c r="H15" s="14">
        <v>-77</v>
      </c>
      <c r="I15" s="14">
        <v>-16</v>
      </c>
      <c r="J15" s="14"/>
      <c r="K15" s="14"/>
      <c r="L15" s="14"/>
      <c r="M15" s="14">
        <v>-42</v>
      </c>
      <c r="N15" s="14"/>
      <c r="O15" s="14">
        <v>-29</v>
      </c>
      <c r="P15" s="14"/>
      <c r="Q15" s="14"/>
      <c r="R15" s="14"/>
      <c r="S15" s="14"/>
      <c r="T15" s="14">
        <v>-4</v>
      </c>
      <c r="U15" s="71">
        <v>315</v>
      </c>
      <c r="V15" s="71">
        <v>794</v>
      </c>
      <c r="W15" s="17">
        <v>-276</v>
      </c>
      <c r="X15" s="19"/>
    </row>
    <row r="16" spans="1:24" ht="28.2" thickBot="1" x14ac:dyDescent="0.35">
      <c r="A16" s="86" t="s">
        <v>32</v>
      </c>
      <c r="B16" s="71"/>
      <c r="C16" s="14">
        <v>-1073</v>
      </c>
      <c r="D16" s="14"/>
      <c r="E16" s="14">
        <v>-12</v>
      </c>
      <c r="F16" s="14">
        <v>-224</v>
      </c>
      <c r="G16" s="14"/>
      <c r="H16" s="14">
        <v>-207</v>
      </c>
      <c r="I16" s="14"/>
      <c r="J16" s="14">
        <v>-11</v>
      </c>
      <c r="K16" s="14"/>
      <c r="L16" s="14"/>
      <c r="M16" s="14">
        <v>-5</v>
      </c>
      <c r="N16" s="14"/>
      <c r="O16" s="14"/>
      <c r="P16" s="14"/>
      <c r="Q16" s="14"/>
      <c r="R16" s="14">
        <v>-1</v>
      </c>
      <c r="S16" s="14"/>
      <c r="T16" s="14"/>
      <c r="U16" s="14" t="s">
        <v>22</v>
      </c>
      <c r="V16" s="14">
        <v>1296</v>
      </c>
      <c r="W16" s="17">
        <v>-237</v>
      </c>
      <c r="X16" s="19"/>
    </row>
    <row r="17" spans="1:24" ht="28.2" thickBot="1" x14ac:dyDescent="0.35">
      <c r="A17" s="86" t="s">
        <v>33</v>
      </c>
      <c r="B17" s="71">
        <v>-1</v>
      </c>
      <c r="C17" s="14">
        <v>-862</v>
      </c>
      <c r="D17" s="14">
        <v>-1</v>
      </c>
      <c r="E17" s="14">
        <v>-45</v>
      </c>
      <c r="F17" s="14">
        <v>-38</v>
      </c>
      <c r="G17" s="14"/>
      <c r="H17" s="14">
        <v>-184</v>
      </c>
      <c r="I17" s="14">
        <v>-12</v>
      </c>
      <c r="J17" s="14">
        <v>-8</v>
      </c>
      <c r="K17" s="14"/>
      <c r="L17" s="14">
        <v>-2</v>
      </c>
      <c r="M17" s="14">
        <v>-32</v>
      </c>
      <c r="N17" s="14"/>
      <c r="O17" s="14">
        <v>-50</v>
      </c>
      <c r="P17" s="14"/>
      <c r="Q17" s="14"/>
      <c r="R17" s="14">
        <v>-4</v>
      </c>
      <c r="S17" s="14"/>
      <c r="T17" s="14"/>
      <c r="U17" s="14" t="s">
        <v>22</v>
      </c>
      <c r="V17" s="14">
        <v>1033</v>
      </c>
      <c r="W17" s="17">
        <v>-206</v>
      </c>
      <c r="X17" s="19"/>
    </row>
    <row r="18" spans="1:24" ht="28.2" thickBot="1" x14ac:dyDescent="0.35">
      <c r="A18" s="86" t="s">
        <v>34</v>
      </c>
      <c r="B18" s="71"/>
      <c r="C18" s="14">
        <v>-33</v>
      </c>
      <c r="D18" s="14"/>
      <c r="E18" s="14"/>
      <c r="F18" s="14"/>
      <c r="G18" s="14">
        <v>-1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>
        <v>19</v>
      </c>
      <c r="V18" s="14" t="s">
        <v>22</v>
      </c>
      <c r="W18" s="17">
        <v>-15</v>
      </c>
      <c r="X18" s="19"/>
    </row>
    <row r="19" spans="1:24" ht="28.2" thickBot="1" x14ac:dyDescent="0.35">
      <c r="A19" s="85" t="s">
        <v>35</v>
      </c>
      <c r="B19" s="5" t="s">
        <v>22</v>
      </c>
      <c r="C19" s="5" t="s">
        <v>22</v>
      </c>
      <c r="D19" s="5" t="s">
        <v>22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>
        <v>-191</v>
      </c>
      <c r="V19" s="5" t="s">
        <v>22</v>
      </c>
      <c r="W19" s="17">
        <v>-191</v>
      </c>
      <c r="X19" s="19"/>
    </row>
    <row r="20" spans="1:24" ht="15" thickBot="1" x14ac:dyDescent="0.35">
      <c r="A20" s="85" t="s">
        <v>36</v>
      </c>
      <c r="B20" s="5">
        <v>-18008</v>
      </c>
      <c r="C20" s="6">
        <v>-66</v>
      </c>
      <c r="D20" s="6"/>
      <c r="E20" s="6">
        <v>-391</v>
      </c>
      <c r="F20" s="6">
        <v>-355</v>
      </c>
      <c r="G20" s="6"/>
      <c r="H20" s="6">
        <v>343</v>
      </c>
      <c r="I20" s="6"/>
      <c r="J20" s="6">
        <v>373</v>
      </c>
      <c r="K20" s="6">
        <v>3478</v>
      </c>
      <c r="L20" s="6">
        <v>6215</v>
      </c>
      <c r="M20" s="6">
        <v>4810</v>
      </c>
      <c r="N20" s="6">
        <v>618</v>
      </c>
      <c r="O20" s="6">
        <v>670</v>
      </c>
      <c r="P20" s="6">
        <v>381</v>
      </c>
      <c r="Q20" s="6">
        <v>7</v>
      </c>
      <c r="R20" s="6">
        <v>38</v>
      </c>
      <c r="S20" s="6"/>
      <c r="T20" s="6">
        <v>1869</v>
      </c>
      <c r="U20" s="5" t="s">
        <v>22</v>
      </c>
      <c r="V20" s="5" t="s">
        <v>22</v>
      </c>
      <c r="W20" s="17">
        <v>-18</v>
      </c>
      <c r="X20" s="19"/>
    </row>
    <row r="21" spans="1:24" ht="15" thickBot="1" x14ac:dyDescent="0.35">
      <c r="A21" s="86" t="s">
        <v>37</v>
      </c>
      <c r="B21" s="71">
        <v>-18008</v>
      </c>
      <c r="C21" s="71" t="s">
        <v>22</v>
      </c>
      <c r="D21" s="71" t="s">
        <v>22</v>
      </c>
      <c r="E21" s="71" t="s">
        <v>22</v>
      </c>
      <c r="F21" s="71" t="s">
        <v>22</v>
      </c>
      <c r="G21" s="71" t="s">
        <v>22</v>
      </c>
      <c r="H21" s="71"/>
      <c r="I21" s="71" t="s">
        <v>22</v>
      </c>
      <c r="J21" s="71" t="s">
        <v>22</v>
      </c>
      <c r="K21" s="71">
        <v>3566</v>
      </c>
      <c r="L21" s="71">
        <v>6203</v>
      </c>
      <c r="M21" s="71">
        <v>4810</v>
      </c>
      <c r="N21" s="71">
        <v>323</v>
      </c>
      <c r="O21" s="71">
        <v>670</v>
      </c>
      <c r="P21" s="71">
        <v>381</v>
      </c>
      <c r="Q21" s="71">
        <v>7</v>
      </c>
      <c r="R21" s="71">
        <v>38</v>
      </c>
      <c r="S21" s="71" t="s">
        <v>22</v>
      </c>
      <c r="T21" s="71">
        <v>2010</v>
      </c>
      <c r="U21" s="71" t="s">
        <v>22</v>
      </c>
      <c r="V21" s="71" t="s">
        <v>22</v>
      </c>
      <c r="W21" s="17"/>
      <c r="X21" s="19"/>
    </row>
    <row r="22" spans="1:24" ht="28.2" thickBot="1" x14ac:dyDescent="0.35">
      <c r="A22" s="86" t="s">
        <v>38</v>
      </c>
      <c r="B22" s="71" t="s">
        <v>22</v>
      </c>
      <c r="C22" s="71" t="s">
        <v>22</v>
      </c>
      <c r="D22" s="71" t="s">
        <v>22</v>
      </c>
      <c r="E22" s="71">
        <v>-391</v>
      </c>
      <c r="F22" s="71" t="s">
        <v>22</v>
      </c>
      <c r="G22" s="71" t="s">
        <v>22</v>
      </c>
      <c r="H22" s="71" t="s">
        <v>22</v>
      </c>
      <c r="I22" s="71" t="s">
        <v>22</v>
      </c>
      <c r="J22" s="71">
        <v>373</v>
      </c>
      <c r="K22" s="71" t="s">
        <v>22</v>
      </c>
      <c r="L22" s="71" t="s">
        <v>22</v>
      </c>
      <c r="M22" s="71" t="s">
        <v>22</v>
      </c>
      <c r="N22" s="71" t="s">
        <v>22</v>
      </c>
      <c r="O22" s="71" t="s">
        <v>22</v>
      </c>
      <c r="P22" s="71" t="s">
        <v>22</v>
      </c>
      <c r="Q22" s="71" t="s">
        <v>22</v>
      </c>
      <c r="R22" s="71" t="s">
        <v>22</v>
      </c>
      <c r="S22" s="71" t="s">
        <v>22</v>
      </c>
      <c r="T22" s="71" t="s">
        <v>22</v>
      </c>
      <c r="U22" s="71" t="s">
        <v>22</v>
      </c>
      <c r="V22" s="71" t="s">
        <v>22</v>
      </c>
      <c r="W22" s="17">
        <v>-18</v>
      </c>
      <c r="X22" s="19"/>
    </row>
    <row r="23" spans="1:24" ht="15" thickBot="1" x14ac:dyDescent="0.35">
      <c r="A23" s="86" t="s">
        <v>39</v>
      </c>
      <c r="B23" s="71" t="s">
        <v>22</v>
      </c>
      <c r="C23" s="71" t="s">
        <v>22</v>
      </c>
      <c r="D23" s="71" t="s">
        <v>22</v>
      </c>
      <c r="E23" s="71" t="s">
        <v>22</v>
      </c>
      <c r="F23" s="71">
        <v>-355</v>
      </c>
      <c r="G23" s="71" t="s">
        <v>22</v>
      </c>
      <c r="H23" s="71">
        <v>355</v>
      </c>
      <c r="I23" s="71" t="s">
        <v>22</v>
      </c>
      <c r="J23" s="71" t="s">
        <v>22</v>
      </c>
      <c r="K23" s="71" t="s">
        <v>22</v>
      </c>
      <c r="L23" s="71" t="s">
        <v>22</v>
      </c>
      <c r="M23" s="71" t="s">
        <v>22</v>
      </c>
      <c r="N23" s="71" t="s">
        <v>22</v>
      </c>
      <c r="O23" s="71" t="s">
        <v>22</v>
      </c>
      <c r="P23" s="71" t="s">
        <v>22</v>
      </c>
      <c r="Q23" s="71" t="s">
        <v>22</v>
      </c>
      <c r="R23" s="71" t="s">
        <v>22</v>
      </c>
      <c r="S23" s="71" t="s">
        <v>22</v>
      </c>
      <c r="T23" s="71" t="s">
        <v>22</v>
      </c>
      <c r="U23" s="71" t="s">
        <v>22</v>
      </c>
      <c r="V23" s="71" t="s">
        <v>22</v>
      </c>
      <c r="W23" s="17"/>
      <c r="X23" s="19"/>
    </row>
    <row r="24" spans="1:24" ht="15" thickBot="1" x14ac:dyDescent="0.35">
      <c r="A24" s="86" t="s">
        <v>40</v>
      </c>
      <c r="B24" s="71"/>
      <c r="C24" s="71">
        <v>-66</v>
      </c>
      <c r="D24" s="71"/>
      <c r="E24" s="71"/>
      <c r="F24" s="71"/>
      <c r="G24" s="71"/>
      <c r="H24" s="71">
        <v>-12</v>
      </c>
      <c r="I24" s="71"/>
      <c r="J24" s="71"/>
      <c r="K24" s="71">
        <v>-88</v>
      </c>
      <c r="L24" s="71">
        <v>12</v>
      </c>
      <c r="M24" s="71"/>
      <c r="N24" s="71">
        <v>295</v>
      </c>
      <c r="O24" s="71"/>
      <c r="P24" s="71"/>
      <c r="Q24" s="71"/>
      <c r="R24" s="71"/>
      <c r="S24" s="71"/>
      <c r="T24" s="71">
        <v>-141</v>
      </c>
      <c r="U24" s="71" t="s">
        <v>22</v>
      </c>
      <c r="V24" s="71" t="s">
        <v>22</v>
      </c>
      <c r="W24" s="17"/>
      <c r="X24" s="19"/>
    </row>
    <row r="25" spans="1:24" ht="15" thickBot="1" x14ac:dyDescent="0.35">
      <c r="A25" s="87" t="s">
        <v>41</v>
      </c>
      <c r="B25" s="7">
        <v>6</v>
      </c>
      <c r="C25" s="8">
        <v>1330</v>
      </c>
      <c r="D25" s="8">
        <v>26</v>
      </c>
      <c r="E25" s="8"/>
      <c r="F25" s="8">
        <v>2</v>
      </c>
      <c r="G25" s="8"/>
      <c r="H25" s="8"/>
      <c r="I25" s="8"/>
      <c r="J25" s="8"/>
      <c r="K25" s="8"/>
      <c r="L25" s="8">
        <v>1</v>
      </c>
      <c r="M25" s="8">
        <v>1</v>
      </c>
      <c r="N25" s="8">
        <v>1</v>
      </c>
      <c r="O25" s="8">
        <v>-62</v>
      </c>
      <c r="P25" s="8"/>
      <c r="Q25" s="8"/>
      <c r="R25" s="8">
        <v>6</v>
      </c>
      <c r="S25" s="8">
        <v>11</v>
      </c>
      <c r="T25" s="8">
        <v>1918</v>
      </c>
      <c r="U25" s="8" t="s">
        <v>22</v>
      </c>
      <c r="V25" s="8" t="s">
        <v>22</v>
      </c>
      <c r="W25" s="17">
        <v>3240</v>
      </c>
      <c r="X25" s="19"/>
    </row>
    <row r="26" spans="1:24" ht="42" thickBot="1" x14ac:dyDescent="0.35">
      <c r="A26" s="88" t="s">
        <v>42</v>
      </c>
      <c r="B26" s="72"/>
      <c r="C26" s="72">
        <v>1330</v>
      </c>
      <c r="D26" s="72">
        <v>4</v>
      </c>
      <c r="E26" s="72"/>
      <c r="F26" s="72"/>
      <c r="G26" s="72"/>
      <c r="H26" s="72"/>
      <c r="I26" s="72"/>
      <c r="J26" s="72"/>
      <c r="K26" s="72"/>
      <c r="L26" s="72"/>
      <c r="M26" s="72">
        <v>1</v>
      </c>
      <c r="N26" s="72">
        <v>1</v>
      </c>
      <c r="O26" s="72"/>
      <c r="P26" s="72"/>
      <c r="Q26" s="72"/>
      <c r="R26" s="72">
        <v>6</v>
      </c>
      <c r="S26" s="72">
        <v>8</v>
      </c>
      <c r="T26" s="72">
        <v>1908</v>
      </c>
      <c r="U26" s="72" t="s">
        <v>22</v>
      </c>
      <c r="V26" s="72" t="s">
        <v>22</v>
      </c>
      <c r="W26" s="17">
        <v>3258</v>
      </c>
      <c r="X26" s="19"/>
    </row>
    <row r="27" spans="1:24" ht="28.2" thickBot="1" x14ac:dyDescent="0.35">
      <c r="A27" s="89" t="s">
        <v>43</v>
      </c>
      <c r="B27" s="72">
        <v>6</v>
      </c>
      <c r="C27" s="72"/>
      <c r="D27" s="72">
        <v>22</v>
      </c>
      <c r="E27" s="72"/>
      <c r="F27" s="72">
        <v>2</v>
      </c>
      <c r="G27" s="72"/>
      <c r="H27" s="72"/>
      <c r="I27" s="72"/>
      <c r="J27" s="72"/>
      <c r="K27" s="72"/>
      <c r="L27" s="72">
        <v>1</v>
      </c>
      <c r="M27" s="72"/>
      <c r="N27" s="72"/>
      <c r="O27" s="72"/>
      <c r="P27" s="72"/>
      <c r="Q27" s="72"/>
      <c r="R27" s="72"/>
      <c r="S27" s="72">
        <v>3</v>
      </c>
      <c r="T27" s="72">
        <v>10</v>
      </c>
      <c r="U27" s="72" t="s">
        <v>22</v>
      </c>
      <c r="V27" s="72" t="s">
        <v>22</v>
      </c>
      <c r="W27" s="17">
        <v>44</v>
      </c>
      <c r="X27" s="19"/>
    </row>
    <row r="28" spans="1:24" ht="28.2" thickBot="1" x14ac:dyDescent="0.35">
      <c r="A28" s="90" t="s">
        <v>44</v>
      </c>
      <c r="B28" s="72" t="s">
        <v>22</v>
      </c>
      <c r="C28" s="72" t="s">
        <v>22</v>
      </c>
      <c r="D28" s="72" t="s">
        <v>22</v>
      </c>
      <c r="E28" s="72" t="s">
        <v>22</v>
      </c>
      <c r="F28" s="72" t="s">
        <v>22</v>
      </c>
      <c r="G28" s="72" t="s">
        <v>22</v>
      </c>
      <c r="H28" s="72" t="s">
        <v>22</v>
      </c>
      <c r="I28" s="72" t="s">
        <v>22</v>
      </c>
      <c r="J28" s="72" t="s">
        <v>22</v>
      </c>
      <c r="K28" s="72" t="s">
        <v>22</v>
      </c>
      <c r="L28" s="72" t="s">
        <v>22</v>
      </c>
      <c r="M28" s="72" t="s">
        <v>22</v>
      </c>
      <c r="N28" s="72" t="s">
        <v>22</v>
      </c>
      <c r="O28" s="72">
        <v>-62</v>
      </c>
      <c r="P28" s="72" t="s">
        <v>22</v>
      </c>
      <c r="Q28" s="72" t="s">
        <v>22</v>
      </c>
      <c r="R28" s="72" t="s">
        <v>22</v>
      </c>
      <c r="S28" s="72" t="s">
        <v>22</v>
      </c>
      <c r="T28" s="72" t="s">
        <v>22</v>
      </c>
      <c r="U28" s="72" t="s">
        <v>22</v>
      </c>
      <c r="V28" s="72" t="s">
        <v>22</v>
      </c>
      <c r="W28" s="17">
        <v>-62</v>
      </c>
      <c r="X28" s="19"/>
    </row>
    <row r="29" spans="1:24" ht="15" thickBot="1" x14ac:dyDescent="0.35">
      <c r="A29" s="91" t="s">
        <v>45</v>
      </c>
      <c r="B29" s="73">
        <v>275</v>
      </c>
      <c r="C29" s="73">
        <v>43</v>
      </c>
      <c r="D29" s="73"/>
      <c r="E29" s="73">
        <v>24</v>
      </c>
      <c r="F29" s="73">
        <v>2</v>
      </c>
      <c r="G29" s="73"/>
      <c r="H29" s="73"/>
      <c r="I29" s="73"/>
      <c r="J29" s="73"/>
      <c r="K29" s="73"/>
      <c r="L29" s="73"/>
      <c r="M29" s="73">
        <v>1</v>
      </c>
      <c r="N29" s="73"/>
      <c r="O29" s="73">
        <v>7</v>
      </c>
      <c r="P29" s="73"/>
      <c r="Q29" s="73"/>
      <c r="R29" s="73"/>
      <c r="S29" s="73"/>
      <c r="T29" s="73"/>
      <c r="U29" s="73">
        <v>243</v>
      </c>
      <c r="V29" s="73">
        <v>463</v>
      </c>
      <c r="W29" s="17">
        <v>1058</v>
      </c>
      <c r="X29" s="19"/>
    </row>
    <row r="30" spans="1:24" ht="15" thickBot="1" x14ac:dyDescent="0.35">
      <c r="A30" s="92" t="s">
        <v>46</v>
      </c>
      <c r="B30" s="9"/>
      <c r="C30" s="9">
        <v>3241</v>
      </c>
      <c r="D30" s="9">
        <v>338</v>
      </c>
      <c r="E30" s="9">
        <v>28</v>
      </c>
      <c r="F30" s="9">
        <v>581</v>
      </c>
      <c r="G30" s="9">
        <v>1</v>
      </c>
      <c r="H30" s="9">
        <v>94</v>
      </c>
      <c r="I30" s="9">
        <v>4</v>
      </c>
      <c r="J30" s="9">
        <v>271</v>
      </c>
      <c r="K30" s="9">
        <v>1250</v>
      </c>
      <c r="L30" s="9">
        <v>3082</v>
      </c>
      <c r="M30" s="9">
        <v>220</v>
      </c>
      <c r="N30" s="9">
        <v>152</v>
      </c>
      <c r="O30" s="9">
        <v>646</v>
      </c>
      <c r="P30" s="9">
        <v>166</v>
      </c>
      <c r="Q30" s="9">
        <v>1</v>
      </c>
      <c r="R30" s="9">
        <v>24</v>
      </c>
      <c r="S30" s="9">
        <v>28</v>
      </c>
      <c r="T30" s="9"/>
      <c r="U30" s="9">
        <v>2833</v>
      </c>
      <c r="V30" s="9">
        <v>5782</v>
      </c>
      <c r="W30" s="17">
        <v>18742</v>
      </c>
      <c r="X30" s="19"/>
    </row>
    <row r="31" spans="1:24" ht="15" thickBot="1" x14ac:dyDescent="0.35">
      <c r="A31" s="93" t="s">
        <v>47</v>
      </c>
      <c r="B31" s="10"/>
      <c r="C31" s="11">
        <v>1089</v>
      </c>
      <c r="D31" s="11">
        <v>332</v>
      </c>
      <c r="E31" s="11">
        <v>28</v>
      </c>
      <c r="F31" s="11">
        <v>23</v>
      </c>
      <c r="G31" s="11">
        <v>1</v>
      </c>
      <c r="H31" s="11">
        <v>53</v>
      </c>
      <c r="I31" s="11">
        <v>4</v>
      </c>
      <c r="J31" s="11">
        <v>113</v>
      </c>
      <c r="K31" s="11">
        <v>3</v>
      </c>
      <c r="L31" s="11">
        <v>108</v>
      </c>
      <c r="M31" s="11">
        <v>213</v>
      </c>
      <c r="N31" s="11">
        <v>2</v>
      </c>
      <c r="O31" s="11">
        <v>646</v>
      </c>
      <c r="P31" s="11"/>
      <c r="Q31" s="11">
        <v>1</v>
      </c>
      <c r="R31" s="11">
        <v>5</v>
      </c>
      <c r="S31" s="11">
        <v>28</v>
      </c>
      <c r="T31" s="11"/>
      <c r="U31" s="11">
        <v>1376</v>
      </c>
      <c r="V31" s="11">
        <v>2127</v>
      </c>
      <c r="W31" s="17">
        <v>6152</v>
      </c>
      <c r="X31" s="19"/>
    </row>
    <row r="32" spans="1:24" ht="28.8" thickBot="1" x14ac:dyDescent="0.35">
      <c r="A32" s="94" t="s">
        <v>48</v>
      </c>
      <c r="B32" s="12"/>
      <c r="C32" s="12">
        <v>13</v>
      </c>
      <c r="D32" s="12"/>
      <c r="E32" s="12"/>
      <c r="F32" s="12"/>
      <c r="G32" s="12"/>
      <c r="H32" s="12"/>
      <c r="I32" s="12"/>
      <c r="J32" s="12"/>
      <c r="K32" s="12"/>
      <c r="L32" s="12">
        <v>14</v>
      </c>
      <c r="M32" s="12"/>
      <c r="N32" s="12"/>
      <c r="O32" s="12"/>
      <c r="P32" s="12"/>
      <c r="Q32" s="12"/>
      <c r="R32" s="12"/>
      <c r="S32" s="12"/>
      <c r="T32" s="12"/>
      <c r="U32" s="12">
        <v>45</v>
      </c>
      <c r="V32" s="12">
        <v>43</v>
      </c>
      <c r="W32" s="17">
        <v>115</v>
      </c>
      <c r="X32" s="19"/>
    </row>
    <row r="33" spans="1:24" ht="28.8" thickBot="1" x14ac:dyDescent="0.35">
      <c r="A33" s="94" t="s">
        <v>49</v>
      </c>
      <c r="B33" s="12"/>
      <c r="C33" s="13">
        <v>1067</v>
      </c>
      <c r="D33" s="13">
        <v>332</v>
      </c>
      <c r="E33" s="13">
        <v>23</v>
      </c>
      <c r="F33" s="13">
        <v>12</v>
      </c>
      <c r="G33" s="13">
        <v>1</v>
      </c>
      <c r="H33" s="13">
        <v>51</v>
      </c>
      <c r="I33" s="13">
        <v>4</v>
      </c>
      <c r="J33" s="13">
        <v>113</v>
      </c>
      <c r="K33" s="13">
        <v>1</v>
      </c>
      <c r="L33" s="13">
        <v>74</v>
      </c>
      <c r="M33" s="13">
        <v>213</v>
      </c>
      <c r="N33" s="13">
        <v>2</v>
      </c>
      <c r="O33" s="13">
        <v>646</v>
      </c>
      <c r="P33" s="13"/>
      <c r="Q33" s="13">
        <v>1</v>
      </c>
      <c r="R33" s="13">
        <v>4</v>
      </c>
      <c r="S33" s="13">
        <v>28</v>
      </c>
      <c r="T33" s="13"/>
      <c r="U33" s="13">
        <v>1246</v>
      </c>
      <c r="V33" s="13">
        <v>2015</v>
      </c>
      <c r="W33" s="17">
        <v>5833</v>
      </c>
      <c r="X33" s="19"/>
    </row>
    <row r="34" spans="1:24" ht="28.8" thickBot="1" x14ac:dyDescent="0.35">
      <c r="A34" s="95" t="s">
        <v>50</v>
      </c>
      <c r="B34" s="12"/>
      <c r="C34" s="12">
        <v>98</v>
      </c>
      <c r="D34" s="12"/>
      <c r="E34" s="12"/>
      <c r="F34" s="12">
        <v>6</v>
      </c>
      <c r="G34" s="12"/>
      <c r="H34" s="12">
        <v>2</v>
      </c>
      <c r="I34" s="12"/>
      <c r="J34" s="12">
        <v>1</v>
      </c>
      <c r="K34" s="12">
        <v>1</v>
      </c>
      <c r="L34" s="12">
        <v>34</v>
      </c>
      <c r="M34" s="12"/>
      <c r="N34" s="12">
        <v>2</v>
      </c>
      <c r="O34" s="12"/>
      <c r="P34" s="12"/>
      <c r="Q34" s="12">
        <v>1</v>
      </c>
      <c r="R34" s="12">
        <v>1</v>
      </c>
      <c r="S34" s="12"/>
      <c r="T34" s="12"/>
      <c r="U34" s="12">
        <v>143</v>
      </c>
      <c r="V34" s="12">
        <v>438</v>
      </c>
      <c r="W34" s="17">
        <v>726</v>
      </c>
      <c r="X34" s="19"/>
    </row>
    <row r="35" spans="1:24" ht="42.6" thickBot="1" x14ac:dyDescent="0.35">
      <c r="A35" s="95" t="s">
        <v>51</v>
      </c>
      <c r="B35" s="12"/>
      <c r="C35" s="12">
        <v>6</v>
      </c>
      <c r="D35" s="12"/>
      <c r="E35" s="12"/>
      <c r="F35" s="12"/>
      <c r="G35" s="12"/>
      <c r="H35" s="12"/>
      <c r="I35" s="12"/>
      <c r="J35" s="12"/>
      <c r="K35" s="12"/>
      <c r="L35" s="12">
        <v>4</v>
      </c>
      <c r="M35" s="12"/>
      <c r="N35" s="12"/>
      <c r="O35" s="12"/>
      <c r="P35" s="12"/>
      <c r="Q35" s="12"/>
      <c r="R35" s="12"/>
      <c r="S35" s="12"/>
      <c r="T35" s="12"/>
      <c r="U35" s="12">
        <v>32</v>
      </c>
      <c r="V35" s="12">
        <v>56</v>
      </c>
      <c r="W35" s="17">
        <v>97</v>
      </c>
      <c r="X35" s="19"/>
    </row>
    <row r="36" spans="1:24" ht="70.2" thickBot="1" x14ac:dyDescent="0.35">
      <c r="A36" s="95" t="s">
        <v>52</v>
      </c>
      <c r="B36" s="12"/>
      <c r="C36" s="12">
        <v>22</v>
      </c>
      <c r="D36" s="12"/>
      <c r="E36" s="12"/>
      <c r="F36" s="12">
        <v>1</v>
      </c>
      <c r="G36" s="12"/>
      <c r="H36" s="12">
        <v>40</v>
      </c>
      <c r="I36" s="12"/>
      <c r="J36" s="12"/>
      <c r="K36" s="12"/>
      <c r="L36" s="12">
        <v>5</v>
      </c>
      <c r="M36" s="12"/>
      <c r="N36" s="12"/>
      <c r="O36" s="12"/>
      <c r="P36" s="12"/>
      <c r="Q36" s="12"/>
      <c r="R36" s="12"/>
      <c r="S36" s="12"/>
      <c r="T36" s="12"/>
      <c r="U36" s="12">
        <v>92</v>
      </c>
      <c r="V36" s="12">
        <v>189</v>
      </c>
      <c r="W36" s="17">
        <v>349</v>
      </c>
      <c r="X36" s="19"/>
    </row>
    <row r="37" spans="1:24" ht="28.8" thickBot="1" x14ac:dyDescent="0.35">
      <c r="A37" s="95" t="s">
        <v>53</v>
      </c>
      <c r="B37" s="12"/>
      <c r="C37" s="12">
        <v>188</v>
      </c>
      <c r="D37" s="12"/>
      <c r="E37" s="12">
        <v>10</v>
      </c>
      <c r="F37" s="12"/>
      <c r="G37" s="12"/>
      <c r="H37" s="12"/>
      <c r="I37" s="12"/>
      <c r="J37" s="12"/>
      <c r="K37" s="12"/>
      <c r="L37" s="12">
        <v>4</v>
      </c>
      <c r="M37" s="12">
        <v>211</v>
      </c>
      <c r="N37" s="12"/>
      <c r="O37" s="12">
        <v>646</v>
      </c>
      <c r="P37" s="12"/>
      <c r="Q37" s="12"/>
      <c r="R37" s="12">
        <v>1</v>
      </c>
      <c r="S37" s="12"/>
      <c r="T37" s="12"/>
      <c r="U37" s="12">
        <v>166</v>
      </c>
      <c r="V37" s="12">
        <v>497</v>
      </c>
      <c r="W37" s="17">
        <v>1723</v>
      </c>
      <c r="X37" s="19"/>
    </row>
    <row r="38" spans="1:24" ht="28.8" thickBot="1" x14ac:dyDescent="0.35">
      <c r="A38" s="95" t="s">
        <v>54</v>
      </c>
      <c r="B38" s="12"/>
      <c r="C38" s="12">
        <v>181</v>
      </c>
      <c r="D38" s="12"/>
      <c r="E38" s="12"/>
      <c r="F38" s="12"/>
      <c r="G38" s="12">
        <v>1</v>
      </c>
      <c r="H38" s="12">
        <v>1</v>
      </c>
      <c r="I38" s="12"/>
      <c r="J38" s="12"/>
      <c r="K38" s="12"/>
      <c r="L38" s="12">
        <v>4</v>
      </c>
      <c r="M38" s="12">
        <v>2</v>
      </c>
      <c r="N38" s="12"/>
      <c r="O38" s="12"/>
      <c r="P38" s="12"/>
      <c r="Q38" s="12"/>
      <c r="R38" s="12"/>
      <c r="S38" s="12"/>
      <c r="T38" s="12"/>
      <c r="U38" s="12">
        <v>312</v>
      </c>
      <c r="V38" s="12">
        <v>531</v>
      </c>
      <c r="W38" s="17">
        <v>1032</v>
      </c>
      <c r="X38" s="19"/>
    </row>
    <row r="39" spans="1:24" ht="56.4" thickBot="1" x14ac:dyDescent="0.35">
      <c r="A39" s="95" t="s">
        <v>55</v>
      </c>
      <c r="B39" s="12"/>
      <c r="C39" s="12">
        <v>353</v>
      </c>
      <c r="D39" s="12">
        <v>332</v>
      </c>
      <c r="E39" s="12">
        <v>13</v>
      </c>
      <c r="F39" s="12">
        <v>2</v>
      </c>
      <c r="G39" s="12"/>
      <c r="H39" s="12">
        <v>1</v>
      </c>
      <c r="I39" s="12">
        <v>4</v>
      </c>
      <c r="J39" s="12">
        <v>110</v>
      </c>
      <c r="K39" s="12"/>
      <c r="L39" s="12">
        <v>7</v>
      </c>
      <c r="M39" s="12"/>
      <c r="N39" s="12"/>
      <c r="O39" s="12"/>
      <c r="P39" s="12"/>
      <c r="Q39" s="12"/>
      <c r="R39" s="12"/>
      <c r="S39" s="12">
        <v>10</v>
      </c>
      <c r="T39" s="12"/>
      <c r="U39" s="12">
        <v>139</v>
      </c>
      <c r="V39" s="12">
        <v>104</v>
      </c>
      <c r="W39" s="17">
        <v>1075</v>
      </c>
      <c r="X39" s="19"/>
    </row>
    <row r="40" spans="1:24" ht="56.4" thickBot="1" x14ac:dyDescent="0.35">
      <c r="A40" s="95" t="s">
        <v>56</v>
      </c>
      <c r="B40" s="12"/>
      <c r="C40" s="12">
        <v>143</v>
      </c>
      <c r="D40" s="12"/>
      <c r="E40" s="12"/>
      <c r="F40" s="12"/>
      <c r="G40" s="12"/>
      <c r="H40" s="12">
        <v>1</v>
      </c>
      <c r="I40" s="12"/>
      <c r="J40" s="12">
        <v>1</v>
      </c>
      <c r="K40" s="12"/>
      <c r="L40" s="12">
        <v>4</v>
      </c>
      <c r="M40" s="12"/>
      <c r="N40" s="12"/>
      <c r="O40" s="12"/>
      <c r="P40" s="12"/>
      <c r="Q40" s="12"/>
      <c r="R40" s="12">
        <v>1</v>
      </c>
      <c r="S40" s="12">
        <v>7</v>
      </c>
      <c r="T40" s="12"/>
      <c r="U40" s="12">
        <v>192</v>
      </c>
      <c r="V40" s="12">
        <v>22</v>
      </c>
      <c r="W40" s="17">
        <v>371</v>
      </c>
      <c r="X40" s="19"/>
    </row>
    <row r="41" spans="1:24" ht="42.6" thickBot="1" x14ac:dyDescent="0.35">
      <c r="A41" s="95" t="s">
        <v>57</v>
      </c>
      <c r="B41" s="12"/>
      <c r="C41" s="12">
        <v>45</v>
      </c>
      <c r="D41" s="12"/>
      <c r="E41" s="12"/>
      <c r="F41" s="12">
        <v>1</v>
      </c>
      <c r="G41" s="12"/>
      <c r="H41" s="12">
        <v>1</v>
      </c>
      <c r="I41" s="12"/>
      <c r="J41" s="12">
        <v>1</v>
      </c>
      <c r="K41" s="12"/>
      <c r="L41" s="12">
        <v>6</v>
      </c>
      <c r="M41" s="12"/>
      <c r="N41" s="12"/>
      <c r="O41" s="12"/>
      <c r="P41" s="12"/>
      <c r="Q41" s="12"/>
      <c r="R41" s="12"/>
      <c r="S41" s="12">
        <v>7</v>
      </c>
      <c r="T41" s="12"/>
      <c r="U41" s="12">
        <v>80</v>
      </c>
      <c r="V41" s="12">
        <v>64</v>
      </c>
      <c r="W41" s="17">
        <v>206</v>
      </c>
      <c r="X41" s="19"/>
    </row>
    <row r="42" spans="1:24" ht="28.8" thickBot="1" x14ac:dyDescent="0.35">
      <c r="A42" s="95" t="s">
        <v>58</v>
      </c>
      <c r="B42" s="12"/>
      <c r="C42" s="12">
        <v>21</v>
      </c>
      <c r="D42" s="12"/>
      <c r="E42" s="12"/>
      <c r="F42" s="12">
        <v>1</v>
      </c>
      <c r="G42" s="12"/>
      <c r="H42" s="12"/>
      <c r="I42" s="12"/>
      <c r="J42" s="12"/>
      <c r="K42" s="12"/>
      <c r="L42" s="12">
        <v>4</v>
      </c>
      <c r="M42" s="12"/>
      <c r="N42" s="12"/>
      <c r="O42" s="12"/>
      <c r="P42" s="12"/>
      <c r="Q42" s="12"/>
      <c r="R42" s="12"/>
      <c r="S42" s="12">
        <v>4</v>
      </c>
      <c r="T42" s="12"/>
      <c r="U42" s="12">
        <v>37</v>
      </c>
      <c r="V42" s="12">
        <v>44</v>
      </c>
      <c r="W42" s="17">
        <v>111</v>
      </c>
      <c r="X42" s="19"/>
    </row>
    <row r="43" spans="1:24" ht="28.8" thickBot="1" x14ac:dyDescent="0.35">
      <c r="A43" s="95" t="s">
        <v>59</v>
      </c>
      <c r="B43" s="12"/>
      <c r="C43" s="12">
        <v>11</v>
      </c>
      <c r="D43" s="12"/>
      <c r="E43" s="12"/>
      <c r="F43" s="12">
        <v>1</v>
      </c>
      <c r="G43" s="12"/>
      <c r="H43" s="12">
        <v>6</v>
      </c>
      <c r="I43" s="12"/>
      <c r="J43" s="12">
        <v>1</v>
      </c>
      <c r="K43" s="12"/>
      <c r="L43" s="12">
        <v>1</v>
      </c>
      <c r="M43" s="12"/>
      <c r="N43" s="12"/>
      <c r="O43" s="12"/>
      <c r="P43" s="12"/>
      <c r="Q43" s="12"/>
      <c r="R43" s="12"/>
      <c r="S43" s="12"/>
      <c r="T43" s="12"/>
      <c r="U43" s="12">
        <v>54</v>
      </c>
      <c r="V43" s="12">
        <v>69</v>
      </c>
      <c r="W43" s="17">
        <v>143</v>
      </c>
      <c r="X43" s="19"/>
    </row>
    <row r="44" spans="1:24" ht="42.6" thickBot="1" x14ac:dyDescent="0.35">
      <c r="A44" s="94" t="s">
        <v>60</v>
      </c>
      <c r="B44" s="12"/>
      <c r="C44" s="12">
        <v>10</v>
      </c>
      <c r="D44" s="12"/>
      <c r="E44" s="12">
        <v>5</v>
      </c>
      <c r="F44" s="12">
        <v>11</v>
      </c>
      <c r="G44" s="12"/>
      <c r="H44" s="12">
        <v>1</v>
      </c>
      <c r="I44" s="12"/>
      <c r="J44" s="12">
        <v>1</v>
      </c>
      <c r="K44" s="12">
        <v>2</v>
      </c>
      <c r="L44" s="12">
        <v>20</v>
      </c>
      <c r="M44" s="12"/>
      <c r="N44" s="12"/>
      <c r="O44" s="12"/>
      <c r="P44" s="12"/>
      <c r="Q44" s="12"/>
      <c r="R44" s="12">
        <v>1</v>
      </c>
      <c r="S44" s="12"/>
      <c r="T44" s="12"/>
      <c r="U44" s="12">
        <v>85</v>
      </c>
      <c r="V44" s="12">
        <v>69</v>
      </c>
      <c r="W44" s="17">
        <v>204</v>
      </c>
      <c r="X44" s="19"/>
    </row>
    <row r="45" spans="1:24" ht="15" thickBot="1" x14ac:dyDescent="0.35">
      <c r="A45" s="96" t="s">
        <v>61</v>
      </c>
      <c r="B45" s="10"/>
      <c r="C45" s="10">
        <v>18</v>
      </c>
      <c r="D45" s="10"/>
      <c r="E45" s="10"/>
      <c r="F45" s="10">
        <v>8</v>
      </c>
      <c r="G45" s="10"/>
      <c r="H45" s="10">
        <v>3</v>
      </c>
      <c r="I45" s="10"/>
      <c r="J45" s="10">
        <v>1</v>
      </c>
      <c r="K45" s="10">
        <v>4</v>
      </c>
      <c r="L45" s="10">
        <v>76</v>
      </c>
      <c r="M45" s="10">
        <v>7</v>
      </c>
      <c r="N45" s="10">
        <v>1</v>
      </c>
      <c r="O45" s="10"/>
      <c r="P45" s="10"/>
      <c r="Q45" s="10"/>
      <c r="R45" s="10">
        <v>12</v>
      </c>
      <c r="S45" s="10"/>
      <c r="T45" s="10"/>
      <c r="U45" s="10">
        <v>22</v>
      </c>
      <c r="V45" s="10">
        <v>27</v>
      </c>
      <c r="W45" s="17">
        <v>180</v>
      </c>
      <c r="X45" s="19"/>
    </row>
    <row r="46" spans="1:24" ht="28.8" thickBot="1" x14ac:dyDescent="0.35">
      <c r="A46" s="93" t="s">
        <v>62</v>
      </c>
      <c r="B46" s="10"/>
      <c r="C46" s="10">
        <v>112</v>
      </c>
      <c r="D46" s="10"/>
      <c r="E46" s="10"/>
      <c r="F46" s="10">
        <v>47</v>
      </c>
      <c r="G46" s="10"/>
      <c r="H46" s="10">
        <v>15</v>
      </c>
      <c r="I46" s="10"/>
      <c r="J46" s="10">
        <v>2</v>
      </c>
      <c r="K46" s="10">
        <v>6</v>
      </c>
      <c r="L46" s="10">
        <v>652</v>
      </c>
      <c r="M46" s="10">
        <v>1</v>
      </c>
      <c r="N46" s="10"/>
      <c r="O46" s="10"/>
      <c r="P46" s="10"/>
      <c r="Q46" s="10">
        <v>1</v>
      </c>
      <c r="R46" s="10">
        <v>5</v>
      </c>
      <c r="S46" s="10"/>
      <c r="T46" s="10"/>
      <c r="U46" s="10">
        <v>137</v>
      </c>
      <c r="V46" s="10">
        <v>176</v>
      </c>
      <c r="W46" s="17">
        <v>1155</v>
      </c>
      <c r="X46" s="19"/>
    </row>
    <row r="47" spans="1:24" ht="15" thickBot="1" x14ac:dyDescent="0.35">
      <c r="A47" s="97" t="s">
        <v>113</v>
      </c>
      <c r="B47" s="10"/>
      <c r="C47" s="10">
        <v>433</v>
      </c>
      <c r="D47" s="11">
        <v>5</v>
      </c>
      <c r="E47" s="11"/>
      <c r="F47" s="11"/>
      <c r="G47" s="11"/>
      <c r="H47" s="11"/>
      <c r="I47" s="11"/>
      <c r="J47" s="11">
        <v>1</v>
      </c>
      <c r="K47" s="11">
        <v>1230</v>
      </c>
      <c r="L47" s="11">
        <v>2213</v>
      </c>
      <c r="M47" s="11"/>
      <c r="N47" s="11">
        <v>92</v>
      </c>
      <c r="O47" s="11"/>
      <c r="P47" s="11">
        <v>166</v>
      </c>
      <c r="Q47" s="11"/>
      <c r="R47" s="11"/>
      <c r="S47" s="11"/>
      <c r="T47" s="11"/>
      <c r="U47" s="11">
        <v>113</v>
      </c>
      <c r="V47" s="11" t="s">
        <v>22</v>
      </c>
      <c r="W47" s="17">
        <v>4253</v>
      </c>
      <c r="X47" s="19"/>
    </row>
    <row r="48" spans="1:24" ht="15" thickBot="1" x14ac:dyDescent="0.35">
      <c r="A48" s="98" t="s">
        <v>63</v>
      </c>
      <c r="B48" s="12"/>
      <c r="C48" s="12">
        <v>6</v>
      </c>
      <c r="D48" s="12"/>
      <c r="E48" s="12"/>
      <c r="F48" s="12"/>
      <c r="G48" s="12"/>
      <c r="H48" s="12"/>
      <c r="I48" s="12"/>
      <c r="J48" s="12"/>
      <c r="K48" s="12">
        <v>1230</v>
      </c>
      <c r="L48" s="12">
        <v>2027</v>
      </c>
      <c r="M48" s="12"/>
      <c r="N48" s="12">
        <v>92</v>
      </c>
      <c r="O48" s="12"/>
      <c r="P48" s="12"/>
      <c r="Q48" s="12"/>
      <c r="R48" s="12"/>
      <c r="S48" s="12"/>
      <c r="T48" s="12"/>
      <c r="U48" s="12"/>
      <c r="V48" s="12" t="s">
        <v>22</v>
      </c>
      <c r="W48" s="17">
        <v>3355</v>
      </c>
      <c r="X48" s="19"/>
    </row>
    <row r="49" spans="1:25" ht="15" thickBot="1" x14ac:dyDescent="0.35">
      <c r="A49" s="99" t="s">
        <v>64</v>
      </c>
      <c r="B49" s="12"/>
      <c r="C49" s="12"/>
      <c r="D49" s="12"/>
      <c r="E49" s="12"/>
      <c r="F49" s="12"/>
      <c r="G49" s="12"/>
      <c r="H49" s="12"/>
      <c r="I49" s="12"/>
      <c r="J49" s="12"/>
      <c r="K49" s="12">
        <v>914</v>
      </c>
      <c r="L49" s="12">
        <v>728</v>
      </c>
      <c r="M49" s="12"/>
      <c r="N49" s="12">
        <v>62</v>
      </c>
      <c r="O49" s="12"/>
      <c r="P49" s="12"/>
      <c r="Q49" s="12"/>
      <c r="R49" s="12"/>
      <c r="S49" s="12"/>
      <c r="T49" s="12"/>
      <c r="U49" s="12"/>
      <c r="V49" s="12" t="s">
        <v>22</v>
      </c>
      <c r="W49" s="17">
        <v>1704</v>
      </c>
      <c r="X49" s="19"/>
    </row>
    <row r="50" spans="1:25" ht="15" thickBot="1" x14ac:dyDescent="0.35">
      <c r="A50" s="98" t="s">
        <v>65</v>
      </c>
      <c r="B50" s="12"/>
      <c r="C50" s="12"/>
      <c r="D50" s="12">
        <v>5</v>
      </c>
      <c r="E50" s="12"/>
      <c r="F50" s="12"/>
      <c r="G50" s="12"/>
      <c r="H50" s="12"/>
      <c r="I50" s="12"/>
      <c r="J50" s="12">
        <v>1</v>
      </c>
      <c r="K50" s="12"/>
      <c r="L50" s="12">
        <v>186</v>
      </c>
      <c r="M50" s="12"/>
      <c r="N50" s="12"/>
      <c r="O50" s="12"/>
      <c r="P50" s="12"/>
      <c r="Q50" s="12"/>
      <c r="R50" s="12"/>
      <c r="S50" s="12"/>
      <c r="T50" s="12"/>
      <c r="U50" s="12">
        <v>53</v>
      </c>
      <c r="V50" s="12" t="s">
        <v>22</v>
      </c>
      <c r="W50" s="17">
        <v>245</v>
      </c>
      <c r="X50" s="19"/>
    </row>
    <row r="51" spans="1:25" ht="15" thickBot="1" x14ac:dyDescent="0.35">
      <c r="A51" s="98" t="s">
        <v>66</v>
      </c>
      <c r="B51" s="12"/>
      <c r="C51" s="12">
        <v>427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>
        <v>39</v>
      </c>
      <c r="V51" s="12" t="s">
        <v>22</v>
      </c>
      <c r="W51" s="17">
        <v>466</v>
      </c>
      <c r="X51" s="19"/>
    </row>
    <row r="52" spans="1:25" ht="42" thickBot="1" x14ac:dyDescent="0.35">
      <c r="A52" s="98" t="s">
        <v>67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>
        <v>1</v>
      </c>
      <c r="M52" s="12"/>
      <c r="N52" s="12"/>
      <c r="O52" s="12"/>
      <c r="P52" s="12">
        <v>166</v>
      </c>
      <c r="Q52" s="12"/>
      <c r="R52" s="12"/>
      <c r="S52" s="12"/>
      <c r="T52" s="12"/>
      <c r="U52" s="12">
        <v>22</v>
      </c>
      <c r="V52" s="12" t="s">
        <v>22</v>
      </c>
      <c r="W52" s="17">
        <v>188</v>
      </c>
      <c r="X52" s="19"/>
    </row>
    <row r="53" spans="1:25" ht="15" thickBot="1" x14ac:dyDescent="0.35">
      <c r="A53" s="97" t="s">
        <v>68</v>
      </c>
      <c r="B53" s="10"/>
      <c r="C53" s="10">
        <v>25</v>
      </c>
      <c r="D53" s="10">
        <v>1</v>
      </c>
      <c r="E53" s="10"/>
      <c r="F53" s="10">
        <v>46</v>
      </c>
      <c r="G53" s="10"/>
      <c r="H53" s="10">
        <v>6</v>
      </c>
      <c r="I53" s="10"/>
      <c r="J53" s="10">
        <v>23</v>
      </c>
      <c r="K53" s="10">
        <v>7</v>
      </c>
      <c r="L53" s="10">
        <v>32</v>
      </c>
      <c r="M53" s="10"/>
      <c r="N53" s="10"/>
      <c r="O53" s="10"/>
      <c r="P53" s="10"/>
      <c r="Q53" s="10"/>
      <c r="R53" s="10">
        <v>3</v>
      </c>
      <c r="S53" s="10"/>
      <c r="T53" s="10"/>
      <c r="U53" s="10">
        <v>619</v>
      </c>
      <c r="V53" s="10">
        <v>1110</v>
      </c>
      <c r="W53" s="17">
        <v>1870</v>
      </c>
      <c r="X53" s="19"/>
    </row>
    <row r="54" spans="1:25" ht="15" thickBot="1" x14ac:dyDescent="0.35">
      <c r="A54" s="97" t="s">
        <v>94</v>
      </c>
      <c r="B54" s="10"/>
      <c r="C54" s="10">
        <v>1562</v>
      </c>
      <c r="D54" s="10">
        <v>1</v>
      </c>
      <c r="E54" s="10"/>
      <c r="F54" s="10">
        <v>457</v>
      </c>
      <c r="G54" s="10"/>
      <c r="H54" s="10">
        <v>19</v>
      </c>
      <c r="I54" s="10"/>
      <c r="J54" s="10">
        <v>130</v>
      </c>
      <c r="K54" s="10"/>
      <c r="L54" s="10"/>
      <c r="M54" s="10"/>
      <c r="N54" s="10">
        <v>56</v>
      </c>
      <c r="O54" s="10"/>
      <c r="P54" s="10"/>
      <c r="Q54" s="10"/>
      <c r="R54" s="10"/>
      <c r="S54" s="10"/>
      <c r="T54" s="10"/>
      <c r="U54" s="10">
        <v>566</v>
      </c>
      <c r="V54" s="10">
        <v>2341</v>
      </c>
      <c r="W54" s="17">
        <v>5132</v>
      </c>
      <c r="X54" s="19"/>
    </row>
    <row r="55" spans="1:25" ht="15" thickBot="1" x14ac:dyDescent="0.35">
      <c r="A55" s="100" t="s">
        <v>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18"/>
    </row>
    <row r="57" spans="1:25" x14ac:dyDescent="0.3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</sheetData>
  <sheetProtection password="CE28" sheet="1" objects="1" scenarios="1"/>
  <customSheetViews>
    <customSheetView guid="{04694D1E-5778-46D8-A05C-569D214E3AF1}" scale="70" fitToPage="1">
      <pane xSplit="1" ySplit="5" topLeftCell="B39" activePane="bottomRight" state="frozen"/>
      <selection pane="bottomRight" activeCell="W52" sqref="W52"/>
      <pageMargins left="0.70866141732283472" right="0.70866141732283472" top="0.74803149606299213" bottom="0.74803149606299213" header="0.31496062992125984" footer="0.31496062992125984"/>
      <pageSetup paperSize="9" scale="46" fitToHeight="3" orientation="landscape" horizontalDpi="1200" verticalDpi="1200" r:id="rId1"/>
    </customSheetView>
  </customSheetViews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46" fitToHeight="3" orientation="landscape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X5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22" sqref="W22"/>
    </sheetView>
  </sheetViews>
  <sheetFormatPr defaultRowHeight="14.4" x14ac:dyDescent="0.3"/>
  <cols>
    <col min="1" max="1" width="35.33203125" customWidth="1"/>
    <col min="2" max="2" width="11.33203125" customWidth="1"/>
    <col min="3" max="3" width="10.77734375" customWidth="1"/>
    <col min="4" max="4" width="10.33203125" customWidth="1"/>
    <col min="5" max="5" width="10.77734375" customWidth="1"/>
    <col min="6" max="6" width="10.6640625" customWidth="1"/>
    <col min="7" max="7" width="10.44140625" customWidth="1"/>
    <col min="8" max="8" width="10.77734375" customWidth="1"/>
    <col min="9" max="9" width="11.109375" customWidth="1"/>
    <col min="10" max="10" width="10.77734375" customWidth="1"/>
    <col min="11" max="11" width="11.109375" customWidth="1"/>
    <col min="12" max="12" width="11.44140625" customWidth="1"/>
    <col min="13" max="13" width="11.109375" customWidth="1"/>
    <col min="14" max="14" width="11.33203125" customWidth="1"/>
    <col min="15" max="15" width="11.5546875" customWidth="1"/>
    <col min="16" max="16" width="10.77734375" customWidth="1"/>
    <col min="17" max="18" width="11" customWidth="1"/>
    <col min="19" max="19" width="11.5546875" customWidth="1"/>
    <col min="20" max="20" width="11" customWidth="1"/>
    <col min="21" max="21" width="10.33203125" customWidth="1"/>
    <col min="22" max="22" width="11.33203125" customWidth="1"/>
    <col min="23" max="23" width="12.33203125" customWidth="1"/>
    <col min="24" max="24" width="13.6640625" customWidth="1"/>
  </cols>
  <sheetData>
    <row r="1" spans="1:24" x14ac:dyDescent="0.3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x14ac:dyDescent="0.3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39.6" customHeight="1" thickBot="1" x14ac:dyDescent="0.35">
      <c r="A3" s="173" t="s">
        <v>131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</row>
    <row r="4" spans="1:24" ht="69" x14ac:dyDescent="0.3">
      <c r="A4" s="74" t="s">
        <v>0</v>
      </c>
      <c r="B4" s="75" t="s">
        <v>1</v>
      </c>
      <c r="C4" s="76" t="s">
        <v>2</v>
      </c>
      <c r="D4" s="77" t="s">
        <v>3</v>
      </c>
      <c r="E4" s="76" t="s">
        <v>4</v>
      </c>
      <c r="F4" s="77" t="s">
        <v>5</v>
      </c>
      <c r="G4" s="77" t="s">
        <v>6</v>
      </c>
      <c r="H4" s="76" t="s">
        <v>7</v>
      </c>
      <c r="I4" s="76" t="s">
        <v>8</v>
      </c>
      <c r="J4" s="77" t="s">
        <v>9</v>
      </c>
      <c r="K4" s="77" t="s">
        <v>10</v>
      </c>
      <c r="L4" s="76" t="s">
        <v>11</v>
      </c>
      <c r="M4" s="76" t="s">
        <v>12</v>
      </c>
      <c r="N4" s="76" t="s">
        <v>13</v>
      </c>
      <c r="O4" s="76" t="s">
        <v>14</v>
      </c>
      <c r="P4" s="76" t="s">
        <v>15</v>
      </c>
      <c r="Q4" s="76" t="s">
        <v>16</v>
      </c>
      <c r="R4" s="76" t="s">
        <v>17</v>
      </c>
      <c r="S4" s="76" t="s">
        <v>18</v>
      </c>
      <c r="T4" s="76" t="s">
        <v>128</v>
      </c>
      <c r="U4" s="77" t="s">
        <v>19</v>
      </c>
      <c r="V4" s="76" t="s">
        <v>20</v>
      </c>
      <c r="W4" s="76" t="s">
        <v>112</v>
      </c>
    </row>
    <row r="5" spans="1:24" ht="15" thickBot="1" x14ac:dyDescent="0.35">
      <c r="A5" s="78">
        <v>2</v>
      </c>
      <c r="B5" s="79">
        <v>3</v>
      </c>
      <c r="C5" s="80">
        <v>4</v>
      </c>
      <c r="D5" s="80">
        <v>5</v>
      </c>
      <c r="E5" s="80">
        <v>6</v>
      </c>
      <c r="F5" s="80">
        <v>7</v>
      </c>
      <c r="G5" s="80">
        <v>8</v>
      </c>
      <c r="H5" s="80">
        <v>9</v>
      </c>
      <c r="I5" s="80">
        <v>10</v>
      </c>
      <c r="J5" s="80">
        <v>11</v>
      </c>
      <c r="K5" s="80">
        <v>12</v>
      </c>
      <c r="L5" s="80">
        <v>13</v>
      </c>
      <c r="M5" s="80">
        <v>15</v>
      </c>
      <c r="N5" s="80">
        <v>16</v>
      </c>
      <c r="O5" s="80">
        <v>17</v>
      </c>
      <c r="P5" s="80">
        <v>18</v>
      </c>
      <c r="Q5" s="80">
        <v>19</v>
      </c>
      <c r="R5" s="80">
        <v>20</v>
      </c>
      <c r="S5" s="80">
        <v>21</v>
      </c>
      <c r="T5" s="80">
        <v>22</v>
      </c>
      <c r="U5" s="80">
        <v>23</v>
      </c>
      <c r="V5" s="80">
        <v>24</v>
      </c>
      <c r="W5" s="80">
        <v>25</v>
      </c>
    </row>
    <row r="6" spans="1:24" ht="28.2" thickBot="1" x14ac:dyDescent="0.35">
      <c r="A6" s="81" t="s">
        <v>21</v>
      </c>
      <c r="B6" s="70">
        <v>69968</v>
      </c>
      <c r="C6" s="70">
        <v>10196</v>
      </c>
      <c r="D6" s="70"/>
      <c r="E6" s="70">
        <v>23118</v>
      </c>
      <c r="F6" s="70">
        <v>50425</v>
      </c>
      <c r="G6" s="70">
        <v>498</v>
      </c>
      <c r="H6" s="70">
        <v>17258</v>
      </c>
      <c r="I6" s="70">
        <v>1319</v>
      </c>
      <c r="J6" s="70" t="s">
        <v>22</v>
      </c>
      <c r="K6" s="70" t="s">
        <v>22</v>
      </c>
      <c r="L6" s="70" t="s">
        <v>22</v>
      </c>
      <c r="M6" s="70" t="s">
        <v>22</v>
      </c>
      <c r="N6" s="70" t="s">
        <v>22</v>
      </c>
      <c r="O6" s="70" t="s">
        <v>22</v>
      </c>
      <c r="P6" s="70" t="s">
        <v>22</v>
      </c>
      <c r="Q6" s="70" t="s">
        <v>22</v>
      </c>
      <c r="R6" s="70" t="s">
        <v>22</v>
      </c>
      <c r="S6" s="70" t="s">
        <v>22</v>
      </c>
      <c r="T6" s="70" t="s">
        <v>22</v>
      </c>
      <c r="U6" s="70">
        <v>1963</v>
      </c>
      <c r="V6" s="70"/>
      <c r="W6" s="17">
        <v>174745</v>
      </c>
      <c r="X6" s="19"/>
    </row>
    <row r="7" spans="1:24" ht="15" thickBot="1" x14ac:dyDescent="0.35">
      <c r="A7" s="82" t="s">
        <v>23</v>
      </c>
      <c r="B7" s="70">
        <v>764584</v>
      </c>
      <c r="C7" s="70">
        <v>685034</v>
      </c>
      <c r="D7" s="70">
        <v>39057</v>
      </c>
      <c r="E7" s="70"/>
      <c r="F7" s="70"/>
      <c r="G7" s="70" t="s">
        <v>22</v>
      </c>
      <c r="H7" s="70"/>
      <c r="I7" s="70"/>
      <c r="J7" s="70"/>
      <c r="K7" s="70">
        <v>879</v>
      </c>
      <c r="L7" s="70">
        <v>8878</v>
      </c>
      <c r="M7" s="70"/>
      <c r="N7" s="70">
        <v>8145</v>
      </c>
      <c r="O7" s="70" t="s">
        <v>22</v>
      </c>
      <c r="P7" s="70">
        <v>762</v>
      </c>
      <c r="Q7" s="70"/>
      <c r="R7" s="70"/>
      <c r="S7" s="70">
        <v>1612</v>
      </c>
      <c r="T7" s="70">
        <v>41108</v>
      </c>
      <c r="U7" s="70">
        <v>176</v>
      </c>
      <c r="V7" s="70" t="s">
        <v>22</v>
      </c>
      <c r="W7" s="17">
        <v>1550235</v>
      </c>
      <c r="X7" s="19"/>
    </row>
    <row r="8" spans="1:24" ht="15" thickBot="1" x14ac:dyDescent="0.35">
      <c r="A8" s="82" t="s">
        <v>24</v>
      </c>
      <c r="B8" s="70">
        <v>68709</v>
      </c>
      <c r="C8" s="70"/>
      <c r="D8" s="70">
        <v>20245</v>
      </c>
      <c r="E8" s="70"/>
      <c r="F8" s="70"/>
      <c r="G8" s="70" t="s">
        <v>22</v>
      </c>
      <c r="H8" s="70">
        <v>4630</v>
      </c>
      <c r="I8" s="70"/>
      <c r="J8" s="70">
        <v>2403</v>
      </c>
      <c r="K8" s="70">
        <v>94434</v>
      </c>
      <c r="L8" s="70">
        <v>132905</v>
      </c>
      <c r="M8" s="70">
        <v>176415</v>
      </c>
      <c r="N8" s="70">
        <v>27659</v>
      </c>
      <c r="O8" s="70" t="s">
        <v>22</v>
      </c>
      <c r="P8" s="70">
        <v>9054</v>
      </c>
      <c r="Q8" s="70"/>
      <c r="R8" s="70"/>
      <c r="S8" s="70"/>
      <c r="T8" s="70">
        <v>38910</v>
      </c>
      <c r="U8" s="70">
        <v>3751</v>
      </c>
      <c r="V8" s="70" t="s">
        <v>22</v>
      </c>
      <c r="W8" s="17">
        <v>579115</v>
      </c>
      <c r="X8" s="19"/>
    </row>
    <row r="9" spans="1:24" ht="15" thickBot="1" x14ac:dyDescent="0.35">
      <c r="A9" s="82" t="s">
        <v>25</v>
      </c>
      <c r="B9" s="70">
        <v>-293</v>
      </c>
      <c r="C9" s="70">
        <v>3106</v>
      </c>
      <c r="D9" s="70">
        <v>-3547</v>
      </c>
      <c r="E9" s="70">
        <v>-1377</v>
      </c>
      <c r="F9" s="70"/>
      <c r="G9" s="70" t="s">
        <v>22</v>
      </c>
      <c r="H9" s="70"/>
      <c r="I9" s="70"/>
      <c r="J9" s="70">
        <v>-527</v>
      </c>
      <c r="K9" s="70">
        <v>293</v>
      </c>
      <c r="L9" s="70">
        <v>-6973</v>
      </c>
      <c r="M9" s="70">
        <v>-10285</v>
      </c>
      <c r="N9" s="70">
        <v>59</v>
      </c>
      <c r="O9" s="70" t="s">
        <v>22</v>
      </c>
      <c r="P9" s="70">
        <v>-703</v>
      </c>
      <c r="Q9" s="70">
        <v>-234</v>
      </c>
      <c r="R9" s="70">
        <v>-117</v>
      </c>
      <c r="S9" s="70">
        <v>29</v>
      </c>
      <c r="T9" s="70"/>
      <c r="U9" s="70"/>
      <c r="V9" s="70" t="s">
        <v>22</v>
      </c>
      <c r="W9" s="17">
        <v>-20569</v>
      </c>
      <c r="X9" s="19"/>
    </row>
    <row r="10" spans="1:24" ht="28.2" thickBot="1" x14ac:dyDescent="0.35">
      <c r="A10" s="83" t="s">
        <v>26</v>
      </c>
      <c r="B10" s="15">
        <v>765550</v>
      </c>
      <c r="C10" s="15">
        <v>698336</v>
      </c>
      <c r="D10" s="15">
        <v>15265</v>
      </c>
      <c r="E10" s="15">
        <v>21741</v>
      </c>
      <c r="F10" s="15">
        <v>50425</v>
      </c>
      <c r="G10" s="15">
        <v>498</v>
      </c>
      <c r="H10" s="15">
        <v>12628</v>
      </c>
      <c r="I10" s="15">
        <v>1319</v>
      </c>
      <c r="J10" s="15">
        <v>-2930</v>
      </c>
      <c r="K10" s="15">
        <v>-93262</v>
      </c>
      <c r="L10" s="15">
        <v>-131000</v>
      </c>
      <c r="M10" s="15">
        <v>-186700</v>
      </c>
      <c r="N10" s="15">
        <v>-19455</v>
      </c>
      <c r="O10" s="15" t="s">
        <v>22</v>
      </c>
      <c r="P10" s="15">
        <v>-8995</v>
      </c>
      <c r="Q10" s="15">
        <v>-234</v>
      </c>
      <c r="R10" s="15">
        <v>-117</v>
      </c>
      <c r="S10" s="15">
        <v>1641</v>
      </c>
      <c r="T10" s="15">
        <v>2198</v>
      </c>
      <c r="U10" s="15">
        <v>-1612</v>
      </c>
      <c r="V10" s="15"/>
      <c r="W10" s="17">
        <v>1125296</v>
      </c>
      <c r="X10" s="19"/>
    </row>
    <row r="11" spans="1:24" ht="15" thickBot="1" x14ac:dyDescent="0.35">
      <c r="A11" s="101" t="s">
        <v>27</v>
      </c>
      <c r="B11" s="4">
        <v>-753801</v>
      </c>
      <c r="C11" s="4">
        <v>-505337</v>
      </c>
      <c r="D11" s="4">
        <v>-29</v>
      </c>
      <c r="E11" s="4">
        <v>-19544</v>
      </c>
      <c r="F11" s="4">
        <v>-25930</v>
      </c>
      <c r="G11" s="4">
        <v>-439</v>
      </c>
      <c r="H11" s="4">
        <v>-8673</v>
      </c>
      <c r="I11" s="4">
        <v>-1172</v>
      </c>
      <c r="J11" s="4">
        <v>14268</v>
      </c>
      <c r="K11" s="4">
        <v>145591</v>
      </c>
      <c r="L11" s="4">
        <v>260037</v>
      </c>
      <c r="M11" s="4">
        <v>196134</v>
      </c>
      <c r="N11" s="4">
        <v>25872</v>
      </c>
      <c r="O11" s="4">
        <v>24729</v>
      </c>
      <c r="P11" s="4">
        <v>15939</v>
      </c>
      <c r="Q11" s="4">
        <v>293</v>
      </c>
      <c r="R11" s="4">
        <v>1406</v>
      </c>
      <c r="S11" s="4"/>
      <c r="T11" s="4">
        <v>78027</v>
      </c>
      <c r="U11" s="4">
        <v>130355</v>
      </c>
      <c r="V11" s="4">
        <v>261356</v>
      </c>
      <c r="W11" s="17">
        <v>-160918</v>
      </c>
      <c r="X11" s="19"/>
    </row>
    <row r="12" spans="1:24" ht="28.2" thickBot="1" x14ac:dyDescent="0.35">
      <c r="A12" s="102" t="s">
        <v>28</v>
      </c>
      <c r="B12" s="6">
        <v>-29</v>
      </c>
      <c r="C12" s="6">
        <v>-502583</v>
      </c>
      <c r="D12" s="6">
        <v>-29</v>
      </c>
      <c r="E12" s="6">
        <v>-3165</v>
      </c>
      <c r="F12" s="6">
        <v>-11075</v>
      </c>
      <c r="G12" s="6">
        <v>-439</v>
      </c>
      <c r="H12" s="6">
        <v>-23030</v>
      </c>
      <c r="I12" s="6">
        <v>-1172</v>
      </c>
      <c r="J12" s="6">
        <v>-1349</v>
      </c>
      <c r="K12" s="6"/>
      <c r="L12" s="6">
        <v>-88</v>
      </c>
      <c r="M12" s="6">
        <v>-5245</v>
      </c>
      <c r="N12" s="6"/>
      <c r="O12" s="6">
        <v>-3311</v>
      </c>
      <c r="P12" s="6"/>
      <c r="Q12" s="6"/>
      <c r="R12" s="6">
        <v>-176</v>
      </c>
      <c r="S12" s="6"/>
      <c r="T12" s="6">
        <v>-176</v>
      </c>
      <c r="U12" s="6">
        <v>138354</v>
      </c>
      <c r="V12" s="6">
        <v>261356</v>
      </c>
      <c r="W12" s="17">
        <v>-152157</v>
      </c>
      <c r="X12" s="19"/>
    </row>
    <row r="13" spans="1:24" ht="31.8" customHeight="1" thickBot="1" x14ac:dyDescent="0.35">
      <c r="A13" s="86" t="s">
        <v>29</v>
      </c>
      <c r="B13" s="71"/>
      <c r="C13" s="71">
        <v>-119808</v>
      </c>
      <c r="D13" s="71"/>
      <c r="E13" s="71"/>
      <c r="F13" s="71"/>
      <c r="G13" s="71"/>
      <c r="H13" s="71"/>
      <c r="I13" s="71"/>
      <c r="J13" s="71"/>
      <c r="K13" s="71"/>
      <c r="L13" s="71"/>
      <c r="M13" s="71">
        <v>-615</v>
      </c>
      <c r="N13" s="71"/>
      <c r="O13" s="71"/>
      <c r="P13" s="71"/>
      <c r="Q13" s="71"/>
      <c r="R13" s="71"/>
      <c r="S13" s="71"/>
      <c r="T13" s="71"/>
      <c r="U13" s="71">
        <v>54732</v>
      </c>
      <c r="V13" s="71">
        <v>733</v>
      </c>
      <c r="W13" s="17">
        <v>-64958</v>
      </c>
      <c r="X13" s="19"/>
    </row>
    <row r="14" spans="1:24" ht="15" thickBot="1" x14ac:dyDescent="0.35">
      <c r="A14" s="86" t="s">
        <v>30</v>
      </c>
      <c r="B14" s="71"/>
      <c r="C14" s="71">
        <v>-250193</v>
      </c>
      <c r="D14" s="71"/>
      <c r="E14" s="71">
        <v>-352</v>
      </c>
      <c r="F14" s="71">
        <v>-117</v>
      </c>
      <c r="G14" s="71"/>
      <c r="H14" s="71">
        <v>-3457</v>
      </c>
      <c r="I14" s="71"/>
      <c r="J14" s="71">
        <v>-557</v>
      </c>
      <c r="K14" s="71"/>
      <c r="L14" s="71"/>
      <c r="M14" s="71">
        <v>-1377</v>
      </c>
      <c r="N14" s="71"/>
      <c r="O14" s="71"/>
      <c r="P14" s="71"/>
      <c r="Q14" s="71"/>
      <c r="R14" s="71"/>
      <c r="S14" s="71"/>
      <c r="T14" s="71"/>
      <c r="U14" s="71">
        <v>69646</v>
      </c>
      <c r="V14" s="71">
        <v>129916</v>
      </c>
      <c r="W14" s="17">
        <v>-56491</v>
      </c>
      <c r="X14" s="19"/>
    </row>
    <row r="15" spans="1:24" ht="69.599999999999994" thickBot="1" x14ac:dyDescent="0.35">
      <c r="A15" s="86" t="s">
        <v>31</v>
      </c>
      <c r="B15" s="71"/>
      <c r="C15" s="71">
        <v>-50074</v>
      </c>
      <c r="D15" s="71"/>
      <c r="E15" s="71">
        <v>-440</v>
      </c>
      <c r="F15" s="71"/>
      <c r="G15" s="71">
        <v>-410</v>
      </c>
      <c r="H15" s="71">
        <v>-3223</v>
      </c>
      <c r="I15" s="71">
        <v>-674</v>
      </c>
      <c r="J15" s="71"/>
      <c r="K15" s="71"/>
      <c r="L15" s="71"/>
      <c r="M15" s="71">
        <v>-1729</v>
      </c>
      <c r="N15" s="71"/>
      <c r="O15" s="71">
        <v>-1231</v>
      </c>
      <c r="P15" s="71"/>
      <c r="Q15" s="71"/>
      <c r="R15" s="71"/>
      <c r="S15" s="71"/>
      <c r="T15" s="71">
        <v>-176</v>
      </c>
      <c r="U15" s="71">
        <v>13185</v>
      </c>
      <c r="V15" s="71">
        <v>33226</v>
      </c>
      <c r="W15" s="17">
        <v>-11546</v>
      </c>
      <c r="X15" s="19"/>
    </row>
    <row r="16" spans="1:24" ht="28.2" thickBot="1" x14ac:dyDescent="0.35">
      <c r="A16" s="86" t="s">
        <v>32</v>
      </c>
      <c r="B16" s="71"/>
      <c r="C16" s="71">
        <v>-44946</v>
      </c>
      <c r="D16" s="71"/>
      <c r="E16" s="71">
        <v>-498</v>
      </c>
      <c r="F16" s="71">
        <v>-9376</v>
      </c>
      <c r="G16" s="71"/>
      <c r="H16" s="71">
        <v>-8644</v>
      </c>
      <c r="I16" s="71"/>
      <c r="J16" s="71">
        <v>-440</v>
      </c>
      <c r="K16" s="71"/>
      <c r="L16" s="71"/>
      <c r="M16" s="71">
        <v>-205</v>
      </c>
      <c r="N16" s="71"/>
      <c r="O16" s="71"/>
      <c r="P16" s="71"/>
      <c r="Q16" s="71"/>
      <c r="R16" s="71">
        <v>-29</v>
      </c>
      <c r="S16" s="71"/>
      <c r="T16" s="71"/>
      <c r="U16" s="71" t="s">
        <v>22</v>
      </c>
      <c r="V16" s="71">
        <v>54234</v>
      </c>
      <c r="W16" s="17">
        <v>-9904</v>
      </c>
      <c r="X16" s="19"/>
    </row>
    <row r="17" spans="1:24" ht="18" customHeight="1" thickBot="1" x14ac:dyDescent="0.35">
      <c r="A17" s="86" t="s">
        <v>33</v>
      </c>
      <c r="B17" s="71">
        <v>-29</v>
      </c>
      <c r="C17" s="71">
        <v>-36156</v>
      </c>
      <c r="D17" s="71">
        <v>-29</v>
      </c>
      <c r="E17" s="71">
        <v>-1875</v>
      </c>
      <c r="F17" s="71">
        <v>-1582</v>
      </c>
      <c r="G17" s="71"/>
      <c r="H17" s="71">
        <v>-7706</v>
      </c>
      <c r="I17" s="71">
        <v>-498</v>
      </c>
      <c r="J17" s="71">
        <v>-352</v>
      </c>
      <c r="K17" s="71"/>
      <c r="L17" s="71">
        <v>-88</v>
      </c>
      <c r="M17" s="71">
        <v>-1319</v>
      </c>
      <c r="N17" s="71"/>
      <c r="O17" s="71">
        <v>-2080</v>
      </c>
      <c r="P17" s="71"/>
      <c r="Q17" s="71"/>
      <c r="R17" s="71">
        <v>-147</v>
      </c>
      <c r="S17" s="71"/>
      <c r="T17" s="71"/>
      <c r="U17" s="71" t="s">
        <v>22</v>
      </c>
      <c r="V17" s="71">
        <v>43247</v>
      </c>
      <c r="W17" s="17">
        <v>-8614</v>
      </c>
      <c r="X17" s="19"/>
    </row>
    <row r="18" spans="1:24" ht="28.2" thickBot="1" x14ac:dyDescent="0.35">
      <c r="A18" s="86" t="s">
        <v>34</v>
      </c>
      <c r="B18" s="71"/>
      <c r="C18" s="71">
        <v>-1406</v>
      </c>
      <c r="D18" s="71"/>
      <c r="E18" s="71"/>
      <c r="F18" s="71"/>
      <c r="G18" s="71">
        <v>-29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>
        <v>791</v>
      </c>
      <c r="V18" s="71" t="s">
        <v>22</v>
      </c>
      <c r="W18" s="17">
        <v>-644</v>
      </c>
      <c r="X18" s="19"/>
    </row>
    <row r="19" spans="1:24" ht="28.2" thickBot="1" x14ac:dyDescent="0.35">
      <c r="A19" s="85" t="s">
        <v>35</v>
      </c>
      <c r="B19" s="5" t="s">
        <v>22</v>
      </c>
      <c r="C19" s="5" t="s">
        <v>22</v>
      </c>
      <c r="D19" s="5" t="s">
        <v>22</v>
      </c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>
        <v>-7999</v>
      </c>
      <c r="V19" s="5" t="s">
        <v>22</v>
      </c>
      <c r="W19" s="17">
        <v>-7999</v>
      </c>
      <c r="X19" s="19"/>
    </row>
    <row r="20" spans="1:24" ht="15" thickBot="1" x14ac:dyDescent="0.35">
      <c r="A20" s="85" t="s">
        <v>36</v>
      </c>
      <c r="B20" s="6">
        <v>-753772</v>
      </c>
      <c r="C20" s="6">
        <v>-2754</v>
      </c>
      <c r="D20" s="6"/>
      <c r="E20" s="6">
        <v>-16379</v>
      </c>
      <c r="F20" s="6">
        <v>-14855</v>
      </c>
      <c r="G20" s="6"/>
      <c r="H20" s="6">
        <v>14357</v>
      </c>
      <c r="I20" s="6"/>
      <c r="J20" s="6">
        <v>15617</v>
      </c>
      <c r="K20" s="6">
        <v>145591</v>
      </c>
      <c r="L20" s="6">
        <v>260125</v>
      </c>
      <c r="M20" s="6">
        <v>201379</v>
      </c>
      <c r="N20" s="6">
        <v>25872</v>
      </c>
      <c r="O20" s="6">
        <v>28040</v>
      </c>
      <c r="P20" s="6">
        <v>15939</v>
      </c>
      <c r="Q20" s="6">
        <v>293</v>
      </c>
      <c r="R20" s="6">
        <v>1582</v>
      </c>
      <c r="S20" s="6"/>
      <c r="T20" s="6">
        <v>78203</v>
      </c>
      <c r="U20" s="5" t="s">
        <v>22</v>
      </c>
      <c r="V20" s="5" t="s">
        <v>22</v>
      </c>
      <c r="W20" s="17">
        <v>-762</v>
      </c>
      <c r="X20" s="19"/>
    </row>
    <row r="21" spans="1:24" ht="15" thickBot="1" x14ac:dyDescent="0.35">
      <c r="A21" s="86" t="s">
        <v>37</v>
      </c>
      <c r="B21" s="71">
        <v>-753772</v>
      </c>
      <c r="C21" s="71" t="s">
        <v>22</v>
      </c>
      <c r="D21" s="71" t="s">
        <v>22</v>
      </c>
      <c r="E21" s="71" t="s">
        <v>22</v>
      </c>
      <c r="F21" s="71" t="s">
        <v>22</v>
      </c>
      <c r="G21" s="71" t="s">
        <v>22</v>
      </c>
      <c r="H21" s="71"/>
      <c r="I21" s="71" t="s">
        <v>22</v>
      </c>
      <c r="J21" s="71" t="s">
        <v>22</v>
      </c>
      <c r="K21" s="71">
        <v>149254</v>
      </c>
      <c r="L21" s="71">
        <v>259627</v>
      </c>
      <c r="M21" s="71">
        <v>201379</v>
      </c>
      <c r="N21" s="71">
        <v>13537</v>
      </c>
      <c r="O21" s="71">
        <v>28040</v>
      </c>
      <c r="P21" s="71">
        <v>15939</v>
      </c>
      <c r="Q21" s="71">
        <v>293</v>
      </c>
      <c r="R21" s="71">
        <v>1582</v>
      </c>
      <c r="S21" s="71" t="s">
        <v>22</v>
      </c>
      <c r="T21" s="71">
        <v>84121</v>
      </c>
      <c r="U21" s="71" t="s">
        <v>22</v>
      </c>
      <c r="V21" s="71" t="s">
        <v>22</v>
      </c>
      <c r="W21" s="17"/>
      <c r="X21" s="19"/>
    </row>
    <row r="22" spans="1:24" ht="18" customHeight="1" thickBot="1" x14ac:dyDescent="0.35">
      <c r="A22" s="86" t="s">
        <v>38</v>
      </c>
      <c r="B22" s="71" t="s">
        <v>22</v>
      </c>
      <c r="C22" s="71" t="s">
        <v>22</v>
      </c>
      <c r="D22" s="71" t="s">
        <v>22</v>
      </c>
      <c r="E22" s="71">
        <v>-16379</v>
      </c>
      <c r="F22" s="71" t="s">
        <v>22</v>
      </c>
      <c r="G22" s="71" t="s">
        <v>22</v>
      </c>
      <c r="H22" s="71" t="s">
        <v>22</v>
      </c>
      <c r="I22" s="71" t="s">
        <v>22</v>
      </c>
      <c r="J22" s="71">
        <v>15617</v>
      </c>
      <c r="K22" s="71" t="s">
        <v>22</v>
      </c>
      <c r="L22" s="71" t="s">
        <v>22</v>
      </c>
      <c r="M22" s="71" t="s">
        <v>22</v>
      </c>
      <c r="N22" s="71" t="s">
        <v>22</v>
      </c>
      <c r="O22" s="71" t="s">
        <v>22</v>
      </c>
      <c r="P22" s="71" t="s">
        <v>22</v>
      </c>
      <c r="Q22" s="71" t="s">
        <v>22</v>
      </c>
      <c r="R22" s="71" t="s">
        <v>22</v>
      </c>
      <c r="S22" s="71" t="s">
        <v>22</v>
      </c>
      <c r="T22" s="71" t="s">
        <v>22</v>
      </c>
      <c r="U22" s="71" t="s">
        <v>22</v>
      </c>
      <c r="V22" s="71" t="s">
        <v>22</v>
      </c>
      <c r="W22" s="17">
        <v>-762</v>
      </c>
      <c r="X22" s="19"/>
    </row>
    <row r="23" spans="1:24" ht="15" thickBot="1" x14ac:dyDescent="0.35">
      <c r="A23" s="86" t="s">
        <v>39</v>
      </c>
      <c r="B23" s="71" t="s">
        <v>22</v>
      </c>
      <c r="C23" s="71" t="s">
        <v>22</v>
      </c>
      <c r="D23" s="71" t="s">
        <v>22</v>
      </c>
      <c r="E23" s="71" t="s">
        <v>22</v>
      </c>
      <c r="F23" s="71">
        <v>-14855</v>
      </c>
      <c r="G23" s="71" t="s">
        <v>22</v>
      </c>
      <c r="H23" s="71">
        <v>14855</v>
      </c>
      <c r="I23" s="71" t="s">
        <v>22</v>
      </c>
      <c r="J23" s="71" t="s">
        <v>22</v>
      </c>
      <c r="K23" s="71" t="s">
        <v>22</v>
      </c>
      <c r="L23" s="71" t="s">
        <v>22</v>
      </c>
      <c r="M23" s="71" t="s">
        <v>22</v>
      </c>
      <c r="N23" s="71" t="s">
        <v>22</v>
      </c>
      <c r="O23" s="71" t="s">
        <v>22</v>
      </c>
      <c r="P23" s="71" t="s">
        <v>22</v>
      </c>
      <c r="Q23" s="71" t="s">
        <v>22</v>
      </c>
      <c r="R23" s="71" t="s">
        <v>22</v>
      </c>
      <c r="S23" s="71" t="s">
        <v>22</v>
      </c>
      <c r="T23" s="71" t="s">
        <v>22</v>
      </c>
      <c r="U23" s="71" t="s">
        <v>22</v>
      </c>
      <c r="V23" s="71" t="s">
        <v>22</v>
      </c>
      <c r="W23" s="17"/>
      <c r="X23" s="19"/>
    </row>
    <row r="24" spans="1:24" ht="20.399999999999999" customHeight="1" thickBot="1" x14ac:dyDescent="0.35">
      <c r="A24" s="86" t="s">
        <v>40</v>
      </c>
      <c r="B24" s="71"/>
      <c r="C24" s="71">
        <v>-2754</v>
      </c>
      <c r="D24" s="71"/>
      <c r="E24" s="71"/>
      <c r="F24" s="71"/>
      <c r="G24" s="71"/>
      <c r="H24" s="71">
        <v>-498</v>
      </c>
      <c r="I24" s="71"/>
      <c r="J24" s="71"/>
      <c r="K24" s="71">
        <v>-3663</v>
      </c>
      <c r="L24" s="71">
        <v>498</v>
      </c>
      <c r="M24" s="71"/>
      <c r="N24" s="71">
        <v>12335</v>
      </c>
      <c r="O24" s="71"/>
      <c r="P24" s="71"/>
      <c r="Q24" s="71"/>
      <c r="R24" s="71"/>
      <c r="S24" s="71"/>
      <c r="T24" s="71">
        <v>-5918</v>
      </c>
      <c r="U24" s="71" t="s">
        <v>22</v>
      </c>
      <c r="V24" s="71" t="s">
        <v>22</v>
      </c>
      <c r="W24" s="17"/>
      <c r="X24" s="19"/>
    </row>
    <row r="25" spans="1:24" ht="15" thickBot="1" x14ac:dyDescent="0.35">
      <c r="A25" s="87" t="s">
        <v>41</v>
      </c>
      <c r="B25" s="8">
        <v>264</v>
      </c>
      <c r="C25" s="8">
        <v>55670</v>
      </c>
      <c r="D25" s="8">
        <v>1084</v>
      </c>
      <c r="E25" s="8"/>
      <c r="F25" s="8">
        <v>88</v>
      </c>
      <c r="G25" s="8"/>
      <c r="H25" s="8"/>
      <c r="I25" s="8"/>
      <c r="J25" s="8"/>
      <c r="K25" s="8"/>
      <c r="L25" s="8">
        <v>29</v>
      </c>
      <c r="M25" s="8">
        <v>29</v>
      </c>
      <c r="N25" s="8">
        <v>59</v>
      </c>
      <c r="O25" s="8">
        <v>-2637</v>
      </c>
      <c r="P25" s="8"/>
      <c r="Q25" s="8"/>
      <c r="R25" s="8">
        <v>264</v>
      </c>
      <c r="S25" s="8">
        <v>439</v>
      </c>
      <c r="T25" s="8">
        <v>80225</v>
      </c>
      <c r="U25" s="8" t="s">
        <v>22</v>
      </c>
      <c r="V25" s="8" t="s">
        <v>22</v>
      </c>
      <c r="W25" s="17">
        <v>135514</v>
      </c>
      <c r="X25" s="19"/>
    </row>
    <row r="26" spans="1:24" ht="42" thickBot="1" x14ac:dyDescent="0.35">
      <c r="A26" s="88" t="s">
        <v>42</v>
      </c>
      <c r="B26" s="72"/>
      <c r="C26" s="72">
        <v>55670</v>
      </c>
      <c r="D26" s="72">
        <v>176</v>
      </c>
      <c r="E26" s="72"/>
      <c r="F26" s="72"/>
      <c r="G26" s="72"/>
      <c r="H26" s="72"/>
      <c r="I26" s="72"/>
      <c r="J26" s="72"/>
      <c r="K26" s="72"/>
      <c r="L26" s="72"/>
      <c r="M26" s="72">
        <v>29</v>
      </c>
      <c r="N26" s="72">
        <v>59</v>
      </c>
      <c r="O26" s="72"/>
      <c r="P26" s="72"/>
      <c r="Q26" s="72"/>
      <c r="R26" s="72">
        <v>264</v>
      </c>
      <c r="S26" s="72">
        <v>322</v>
      </c>
      <c r="T26" s="72">
        <v>79814</v>
      </c>
      <c r="U26" s="72" t="s">
        <v>22</v>
      </c>
      <c r="V26" s="72" t="s">
        <v>22</v>
      </c>
      <c r="W26" s="17">
        <v>136334</v>
      </c>
      <c r="X26" s="19"/>
    </row>
    <row r="27" spans="1:24" ht="28.2" thickBot="1" x14ac:dyDescent="0.35">
      <c r="A27" s="89" t="s">
        <v>43</v>
      </c>
      <c r="B27" s="72">
        <v>264</v>
      </c>
      <c r="C27" s="72"/>
      <c r="D27" s="72">
        <v>908</v>
      </c>
      <c r="E27" s="72"/>
      <c r="F27" s="72">
        <v>88</v>
      </c>
      <c r="G27" s="72"/>
      <c r="H27" s="72"/>
      <c r="I27" s="72"/>
      <c r="J27" s="72"/>
      <c r="K27" s="72"/>
      <c r="L27" s="72">
        <v>29</v>
      </c>
      <c r="M27" s="72"/>
      <c r="N27" s="72"/>
      <c r="O27" s="72"/>
      <c r="P27" s="72"/>
      <c r="Q27" s="72"/>
      <c r="R27" s="72"/>
      <c r="S27" s="72">
        <v>117</v>
      </c>
      <c r="T27" s="72">
        <v>411</v>
      </c>
      <c r="U27" s="72" t="s">
        <v>22</v>
      </c>
      <c r="V27" s="72" t="s">
        <v>22</v>
      </c>
      <c r="W27" s="17">
        <v>1817</v>
      </c>
      <c r="X27" s="19"/>
    </row>
    <row r="28" spans="1:24" ht="28.2" thickBot="1" x14ac:dyDescent="0.35">
      <c r="A28" s="90" t="s">
        <v>44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-2637</v>
      </c>
      <c r="P28" s="72"/>
      <c r="Q28" s="72"/>
      <c r="R28" s="72"/>
      <c r="S28" s="72"/>
      <c r="T28" s="72"/>
      <c r="U28" s="72" t="s">
        <v>22</v>
      </c>
      <c r="V28" s="72" t="s">
        <v>22</v>
      </c>
      <c r="W28" s="17">
        <v>-2637</v>
      </c>
      <c r="X28" s="19"/>
    </row>
    <row r="29" spans="1:24" ht="15" thickBot="1" x14ac:dyDescent="0.35">
      <c r="A29" s="91" t="s">
        <v>45</v>
      </c>
      <c r="B29" s="73">
        <v>11485</v>
      </c>
      <c r="C29" s="73">
        <v>1758</v>
      </c>
      <c r="D29" s="73"/>
      <c r="E29" s="73">
        <v>1026</v>
      </c>
      <c r="F29" s="73">
        <v>88</v>
      </c>
      <c r="G29" s="73"/>
      <c r="H29" s="73"/>
      <c r="I29" s="73"/>
      <c r="J29" s="73"/>
      <c r="K29" s="73"/>
      <c r="L29" s="73"/>
      <c r="M29" s="73">
        <v>29</v>
      </c>
      <c r="N29" s="73"/>
      <c r="O29" s="73">
        <v>322</v>
      </c>
      <c r="P29" s="73"/>
      <c r="Q29" s="73"/>
      <c r="R29" s="73"/>
      <c r="S29" s="73"/>
      <c r="T29" s="73"/>
      <c r="U29" s="73">
        <v>10226</v>
      </c>
      <c r="V29" s="73">
        <v>19367</v>
      </c>
      <c r="W29" s="17">
        <v>44301</v>
      </c>
      <c r="X29" s="19"/>
    </row>
    <row r="30" spans="1:24" ht="15" thickBot="1" x14ac:dyDescent="0.35">
      <c r="A30" s="92" t="s">
        <v>46</v>
      </c>
      <c r="B30" s="9"/>
      <c r="C30" s="9">
        <v>135571</v>
      </c>
      <c r="D30" s="9">
        <v>14152</v>
      </c>
      <c r="E30" s="9">
        <v>1171</v>
      </c>
      <c r="F30" s="9">
        <v>24319</v>
      </c>
      <c r="G30" s="9">
        <v>59</v>
      </c>
      <c r="H30" s="9">
        <v>3955</v>
      </c>
      <c r="I30" s="9">
        <v>147</v>
      </c>
      <c r="J30" s="9">
        <v>11338</v>
      </c>
      <c r="K30" s="9">
        <v>52329</v>
      </c>
      <c r="L30" s="9">
        <v>129008</v>
      </c>
      <c r="M30" s="9">
        <v>9376</v>
      </c>
      <c r="N30" s="9">
        <v>6358</v>
      </c>
      <c r="O30" s="9">
        <v>27044</v>
      </c>
      <c r="P30" s="9">
        <v>6944</v>
      </c>
      <c r="Q30" s="9">
        <v>59</v>
      </c>
      <c r="R30" s="9">
        <v>1025</v>
      </c>
      <c r="S30" s="9">
        <v>1202</v>
      </c>
      <c r="T30" s="9"/>
      <c r="U30" s="9">
        <v>118517</v>
      </c>
      <c r="V30" s="9">
        <v>241989</v>
      </c>
      <c r="W30" s="17">
        <v>784563</v>
      </c>
      <c r="X30" s="19"/>
    </row>
    <row r="31" spans="1:24" ht="15" thickBot="1" x14ac:dyDescent="0.35">
      <c r="A31" s="93" t="s">
        <v>47</v>
      </c>
      <c r="B31" s="10"/>
      <c r="C31" s="11">
        <v>45591</v>
      </c>
      <c r="D31" s="11">
        <v>13888</v>
      </c>
      <c r="E31" s="11">
        <v>1171</v>
      </c>
      <c r="F31" s="11">
        <v>967</v>
      </c>
      <c r="G31" s="11">
        <v>59</v>
      </c>
      <c r="H31" s="11">
        <v>2198</v>
      </c>
      <c r="I31" s="11">
        <v>147</v>
      </c>
      <c r="J31" s="11">
        <v>4747</v>
      </c>
      <c r="K31" s="11">
        <v>117</v>
      </c>
      <c r="L31" s="11">
        <v>4512</v>
      </c>
      <c r="M31" s="11">
        <v>8937</v>
      </c>
      <c r="N31" s="11">
        <v>88</v>
      </c>
      <c r="O31" s="11">
        <v>27044</v>
      </c>
      <c r="P31" s="11"/>
      <c r="Q31" s="11">
        <v>29</v>
      </c>
      <c r="R31" s="11">
        <v>205</v>
      </c>
      <c r="S31" s="11">
        <v>1202</v>
      </c>
      <c r="T31" s="11"/>
      <c r="U31" s="11">
        <v>57575</v>
      </c>
      <c r="V31" s="11">
        <v>89043</v>
      </c>
      <c r="W31" s="17">
        <v>257516</v>
      </c>
      <c r="X31" s="19"/>
    </row>
    <row r="32" spans="1:24" ht="28.8" thickBot="1" x14ac:dyDescent="0.35">
      <c r="A32" s="94" t="s">
        <v>48</v>
      </c>
      <c r="B32" s="12"/>
      <c r="C32" s="12">
        <v>527</v>
      </c>
      <c r="D32" s="12"/>
      <c r="E32" s="12"/>
      <c r="F32" s="12"/>
      <c r="G32" s="12"/>
      <c r="H32" s="12"/>
      <c r="I32" s="12"/>
      <c r="J32" s="12"/>
      <c r="K32" s="12"/>
      <c r="L32" s="12">
        <v>586</v>
      </c>
      <c r="M32" s="12"/>
      <c r="N32" s="12"/>
      <c r="O32" s="12"/>
      <c r="P32" s="12"/>
      <c r="Q32" s="12"/>
      <c r="R32" s="12"/>
      <c r="S32" s="12"/>
      <c r="T32" s="12"/>
      <c r="U32" s="12">
        <v>1875</v>
      </c>
      <c r="V32" s="12">
        <v>1817</v>
      </c>
      <c r="W32" s="17">
        <v>4805</v>
      </c>
      <c r="X32" s="19"/>
    </row>
    <row r="33" spans="1:24" ht="28.8" thickBot="1" x14ac:dyDescent="0.35">
      <c r="A33" s="94" t="s">
        <v>49</v>
      </c>
      <c r="B33" s="12"/>
      <c r="C33" s="12">
        <v>44653</v>
      </c>
      <c r="D33" s="12">
        <v>13888</v>
      </c>
      <c r="E33" s="12">
        <v>967</v>
      </c>
      <c r="F33" s="12">
        <v>498</v>
      </c>
      <c r="G33" s="12">
        <v>59</v>
      </c>
      <c r="H33" s="12">
        <v>2139</v>
      </c>
      <c r="I33" s="12">
        <v>147</v>
      </c>
      <c r="J33" s="12">
        <v>4717</v>
      </c>
      <c r="K33" s="12">
        <v>29</v>
      </c>
      <c r="L33" s="12">
        <v>3106</v>
      </c>
      <c r="M33" s="12">
        <v>8937</v>
      </c>
      <c r="N33" s="12">
        <v>88</v>
      </c>
      <c r="O33" s="12">
        <v>27044</v>
      </c>
      <c r="P33" s="13"/>
      <c r="Q33" s="12">
        <v>29</v>
      </c>
      <c r="R33" s="12">
        <v>176</v>
      </c>
      <c r="S33" s="12">
        <v>1202</v>
      </c>
      <c r="T33" s="13"/>
      <c r="U33" s="12">
        <v>52154</v>
      </c>
      <c r="V33" s="12">
        <v>84325</v>
      </c>
      <c r="W33" s="17">
        <v>244156</v>
      </c>
      <c r="X33" s="19"/>
    </row>
    <row r="34" spans="1:24" ht="42.6" thickBot="1" x14ac:dyDescent="0.35">
      <c r="A34" s="95" t="s">
        <v>50</v>
      </c>
      <c r="B34" s="12"/>
      <c r="C34" s="12">
        <v>4102</v>
      </c>
      <c r="D34" s="12"/>
      <c r="E34" s="12"/>
      <c r="F34" s="12">
        <v>234</v>
      </c>
      <c r="G34" s="12"/>
      <c r="H34" s="12">
        <v>88</v>
      </c>
      <c r="I34" s="12"/>
      <c r="J34" s="12">
        <v>29</v>
      </c>
      <c r="K34" s="12">
        <v>29</v>
      </c>
      <c r="L34" s="12">
        <v>1436</v>
      </c>
      <c r="M34" s="12"/>
      <c r="N34" s="12">
        <v>88</v>
      </c>
      <c r="O34" s="12"/>
      <c r="P34" s="12"/>
      <c r="Q34" s="12">
        <v>29</v>
      </c>
      <c r="R34" s="12">
        <v>59</v>
      </c>
      <c r="S34" s="12"/>
      <c r="T34" s="12"/>
      <c r="U34" s="12">
        <v>5977</v>
      </c>
      <c r="V34" s="12">
        <v>18313</v>
      </c>
      <c r="W34" s="17">
        <v>30383</v>
      </c>
      <c r="X34" s="19"/>
    </row>
    <row r="35" spans="1:24" ht="42.6" thickBot="1" x14ac:dyDescent="0.35">
      <c r="A35" s="95" t="s">
        <v>51</v>
      </c>
      <c r="B35" s="12"/>
      <c r="C35" s="12">
        <v>234</v>
      </c>
      <c r="D35" s="12"/>
      <c r="E35" s="12"/>
      <c r="F35" s="12"/>
      <c r="G35" s="12"/>
      <c r="H35" s="12"/>
      <c r="I35" s="12"/>
      <c r="J35" s="12"/>
      <c r="K35" s="12"/>
      <c r="L35" s="12">
        <v>176</v>
      </c>
      <c r="M35" s="12"/>
      <c r="N35" s="12"/>
      <c r="O35" s="12"/>
      <c r="P35" s="12"/>
      <c r="Q35" s="12"/>
      <c r="R35" s="12"/>
      <c r="S35" s="12"/>
      <c r="T35" s="12"/>
      <c r="U35" s="12">
        <v>1319</v>
      </c>
      <c r="V35" s="12">
        <v>2344</v>
      </c>
      <c r="W35" s="17">
        <v>4073</v>
      </c>
      <c r="X35" s="19"/>
    </row>
    <row r="36" spans="1:24" ht="70.2" thickBot="1" x14ac:dyDescent="0.35">
      <c r="A36" s="95" t="s">
        <v>52</v>
      </c>
      <c r="B36" s="12"/>
      <c r="C36" s="12">
        <v>938</v>
      </c>
      <c r="D36" s="12"/>
      <c r="E36" s="12"/>
      <c r="F36" s="12">
        <v>29</v>
      </c>
      <c r="G36" s="12"/>
      <c r="H36" s="12">
        <v>1670</v>
      </c>
      <c r="I36" s="12"/>
      <c r="J36" s="12"/>
      <c r="K36" s="12"/>
      <c r="L36" s="12">
        <v>205</v>
      </c>
      <c r="M36" s="12"/>
      <c r="N36" s="12"/>
      <c r="O36" s="12"/>
      <c r="P36" s="12"/>
      <c r="Q36" s="12"/>
      <c r="R36" s="12"/>
      <c r="S36" s="12"/>
      <c r="T36" s="12"/>
      <c r="U36" s="12">
        <v>3838</v>
      </c>
      <c r="V36" s="12">
        <v>7911</v>
      </c>
      <c r="W36" s="17">
        <v>14591</v>
      </c>
      <c r="X36" s="19"/>
    </row>
    <row r="37" spans="1:24" ht="28.8" thickBot="1" x14ac:dyDescent="0.35">
      <c r="A37" s="95" t="s">
        <v>53</v>
      </c>
      <c r="B37" s="12"/>
      <c r="C37" s="12">
        <v>7852</v>
      </c>
      <c r="D37" s="12"/>
      <c r="E37" s="12">
        <v>410</v>
      </c>
      <c r="F37" s="12"/>
      <c r="G37" s="12"/>
      <c r="H37" s="12"/>
      <c r="I37" s="12"/>
      <c r="J37" s="12"/>
      <c r="K37" s="12"/>
      <c r="L37" s="12">
        <v>176</v>
      </c>
      <c r="M37" s="12">
        <v>8849</v>
      </c>
      <c r="N37" s="12"/>
      <c r="O37" s="12">
        <v>27044</v>
      </c>
      <c r="P37" s="12"/>
      <c r="Q37" s="12"/>
      <c r="R37" s="12">
        <v>59</v>
      </c>
      <c r="S37" s="12"/>
      <c r="T37" s="12"/>
      <c r="U37" s="12">
        <v>6944</v>
      </c>
      <c r="V37" s="12">
        <v>20803</v>
      </c>
      <c r="W37" s="17">
        <v>72137</v>
      </c>
      <c r="X37" s="19"/>
    </row>
    <row r="38" spans="1:24" ht="28.8" thickBot="1" x14ac:dyDescent="0.35">
      <c r="A38" s="95" t="s">
        <v>54</v>
      </c>
      <c r="B38" s="12"/>
      <c r="C38" s="12">
        <v>7559</v>
      </c>
      <c r="D38" s="12"/>
      <c r="E38" s="12"/>
      <c r="F38" s="12"/>
      <c r="G38" s="12">
        <v>59</v>
      </c>
      <c r="H38" s="12">
        <v>29</v>
      </c>
      <c r="I38" s="12"/>
      <c r="J38" s="12"/>
      <c r="K38" s="12"/>
      <c r="L38" s="12">
        <v>176</v>
      </c>
      <c r="M38" s="12">
        <v>88</v>
      </c>
      <c r="N38" s="12"/>
      <c r="O38" s="12"/>
      <c r="P38" s="12"/>
      <c r="Q38" s="12"/>
      <c r="R38" s="12"/>
      <c r="S38" s="12"/>
      <c r="T38" s="12"/>
      <c r="U38" s="12">
        <v>13068</v>
      </c>
      <c r="V38" s="12">
        <v>22209</v>
      </c>
      <c r="W38" s="17">
        <v>43188</v>
      </c>
      <c r="X38" s="19"/>
    </row>
    <row r="39" spans="1:24" ht="56.4" thickBot="1" x14ac:dyDescent="0.35">
      <c r="A39" s="95" t="s">
        <v>55</v>
      </c>
      <c r="B39" s="12"/>
      <c r="C39" s="12">
        <v>14767</v>
      </c>
      <c r="D39" s="12">
        <v>13888</v>
      </c>
      <c r="E39" s="12">
        <v>557</v>
      </c>
      <c r="F39" s="12">
        <v>88</v>
      </c>
      <c r="G39" s="12"/>
      <c r="H39" s="12">
        <v>59</v>
      </c>
      <c r="I39" s="12">
        <v>147</v>
      </c>
      <c r="J39" s="12">
        <v>4600</v>
      </c>
      <c r="K39" s="12"/>
      <c r="L39" s="12">
        <v>293</v>
      </c>
      <c r="M39" s="12"/>
      <c r="N39" s="12"/>
      <c r="O39" s="12"/>
      <c r="P39" s="12"/>
      <c r="Q39" s="12"/>
      <c r="R39" s="12"/>
      <c r="S39" s="12">
        <v>440</v>
      </c>
      <c r="T39" s="12"/>
      <c r="U39" s="12">
        <v>5831</v>
      </c>
      <c r="V39" s="12">
        <v>4366</v>
      </c>
      <c r="W39" s="17">
        <v>45035</v>
      </c>
      <c r="X39" s="19"/>
    </row>
    <row r="40" spans="1:24" ht="56.4" thickBot="1" x14ac:dyDescent="0.35">
      <c r="A40" s="95" t="s">
        <v>56</v>
      </c>
      <c r="B40" s="12"/>
      <c r="C40" s="12">
        <v>5977</v>
      </c>
      <c r="D40" s="12"/>
      <c r="E40" s="12"/>
      <c r="F40" s="12"/>
      <c r="G40" s="12"/>
      <c r="H40" s="12">
        <v>29</v>
      </c>
      <c r="I40" s="12"/>
      <c r="J40" s="12">
        <v>29</v>
      </c>
      <c r="K40" s="12"/>
      <c r="L40" s="12">
        <v>176</v>
      </c>
      <c r="M40" s="12"/>
      <c r="N40" s="12"/>
      <c r="O40" s="12"/>
      <c r="P40" s="12"/>
      <c r="Q40" s="12"/>
      <c r="R40" s="12">
        <v>59</v>
      </c>
      <c r="S40" s="12">
        <v>293</v>
      </c>
      <c r="T40" s="12"/>
      <c r="U40" s="12">
        <v>8028</v>
      </c>
      <c r="V40" s="12">
        <v>938</v>
      </c>
      <c r="W40" s="17">
        <v>15529</v>
      </c>
      <c r="X40" s="19"/>
    </row>
    <row r="41" spans="1:24" ht="42.6" thickBot="1" x14ac:dyDescent="0.35">
      <c r="A41" s="95" t="s">
        <v>57</v>
      </c>
      <c r="B41" s="12"/>
      <c r="C41" s="12">
        <v>1875</v>
      </c>
      <c r="D41" s="12"/>
      <c r="E41" s="12"/>
      <c r="F41" s="12">
        <v>59</v>
      </c>
      <c r="G41" s="12"/>
      <c r="H41" s="12">
        <v>29</v>
      </c>
      <c r="I41" s="12"/>
      <c r="J41" s="12">
        <v>29</v>
      </c>
      <c r="K41" s="12"/>
      <c r="L41" s="12">
        <v>264</v>
      </c>
      <c r="M41" s="12"/>
      <c r="N41" s="12"/>
      <c r="O41" s="12"/>
      <c r="P41" s="12"/>
      <c r="Q41" s="12"/>
      <c r="R41" s="12"/>
      <c r="S41" s="12">
        <v>322</v>
      </c>
      <c r="T41" s="12"/>
      <c r="U41" s="12">
        <v>3340</v>
      </c>
      <c r="V41" s="12">
        <v>2696</v>
      </c>
      <c r="W41" s="17">
        <v>8614</v>
      </c>
      <c r="X41" s="19"/>
    </row>
    <row r="42" spans="1:24" ht="28.8" thickBot="1" x14ac:dyDescent="0.35">
      <c r="A42" s="95" t="s">
        <v>58</v>
      </c>
      <c r="B42" s="12"/>
      <c r="C42" s="12">
        <v>879</v>
      </c>
      <c r="D42" s="12"/>
      <c r="E42" s="12"/>
      <c r="F42" s="12">
        <v>29</v>
      </c>
      <c r="G42" s="12"/>
      <c r="H42" s="12"/>
      <c r="I42" s="12"/>
      <c r="J42" s="12"/>
      <c r="K42" s="12"/>
      <c r="L42" s="12">
        <v>176</v>
      </c>
      <c r="M42" s="12"/>
      <c r="N42" s="12"/>
      <c r="O42" s="12"/>
      <c r="P42" s="12"/>
      <c r="Q42" s="12"/>
      <c r="R42" s="12"/>
      <c r="S42" s="12">
        <v>147</v>
      </c>
      <c r="T42" s="12"/>
      <c r="U42" s="12">
        <v>1553</v>
      </c>
      <c r="V42" s="12">
        <v>1846</v>
      </c>
      <c r="W42" s="17">
        <v>4629</v>
      </c>
      <c r="X42" s="19"/>
    </row>
    <row r="43" spans="1:24" ht="28.8" thickBot="1" x14ac:dyDescent="0.35">
      <c r="A43" s="95" t="s">
        <v>59</v>
      </c>
      <c r="B43" s="12"/>
      <c r="C43" s="12">
        <v>469</v>
      </c>
      <c r="D43" s="12"/>
      <c r="E43" s="12"/>
      <c r="F43" s="12">
        <v>59</v>
      </c>
      <c r="G43" s="12"/>
      <c r="H43" s="12">
        <v>234</v>
      </c>
      <c r="I43" s="12"/>
      <c r="J43" s="12">
        <v>29</v>
      </c>
      <c r="K43" s="12"/>
      <c r="L43" s="12">
        <v>29</v>
      </c>
      <c r="M43" s="12"/>
      <c r="N43" s="12"/>
      <c r="O43" s="12"/>
      <c r="P43" s="12"/>
      <c r="Q43" s="12"/>
      <c r="R43" s="12"/>
      <c r="S43" s="12"/>
      <c r="T43" s="12"/>
      <c r="U43" s="12">
        <v>2256</v>
      </c>
      <c r="V43" s="12">
        <v>2901</v>
      </c>
      <c r="W43" s="17">
        <v>5977</v>
      </c>
      <c r="X43" s="19"/>
    </row>
    <row r="44" spans="1:24" ht="42.6" thickBot="1" x14ac:dyDescent="0.35">
      <c r="A44" s="94" t="s">
        <v>60</v>
      </c>
      <c r="B44" s="12"/>
      <c r="C44" s="12">
        <v>410</v>
      </c>
      <c r="D44" s="12"/>
      <c r="E44" s="12">
        <v>205</v>
      </c>
      <c r="F44" s="12">
        <v>469</v>
      </c>
      <c r="G44" s="12"/>
      <c r="H44" s="12">
        <v>59</v>
      </c>
      <c r="I44" s="12"/>
      <c r="J44" s="12">
        <v>29</v>
      </c>
      <c r="K44" s="12">
        <v>88</v>
      </c>
      <c r="L44" s="12">
        <v>820</v>
      </c>
      <c r="M44" s="12"/>
      <c r="N44" s="12"/>
      <c r="O44" s="12"/>
      <c r="P44" s="12"/>
      <c r="Q44" s="12"/>
      <c r="R44" s="12">
        <v>29</v>
      </c>
      <c r="S44" s="12"/>
      <c r="T44" s="12"/>
      <c r="U44" s="12">
        <v>3545</v>
      </c>
      <c r="V44" s="12">
        <v>2901</v>
      </c>
      <c r="W44" s="17">
        <v>8555</v>
      </c>
      <c r="X44" s="19"/>
    </row>
    <row r="45" spans="1:24" ht="15" thickBot="1" x14ac:dyDescent="0.35">
      <c r="A45" s="96" t="s">
        <v>61</v>
      </c>
      <c r="B45" s="10"/>
      <c r="C45" s="11">
        <v>733</v>
      </c>
      <c r="D45" s="11"/>
      <c r="E45" s="10"/>
      <c r="F45" s="11">
        <v>352</v>
      </c>
      <c r="G45" s="10"/>
      <c r="H45" s="11">
        <v>117</v>
      </c>
      <c r="I45" s="10"/>
      <c r="J45" s="11">
        <v>29</v>
      </c>
      <c r="K45" s="11">
        <v>176</v>
      </c>
      <c r="L45" s="11">
        <v>3194</v>
      </c>
      <c r="M45" s="11">
        <v>352</v>
      </c>
      <c r="N45" s="11">
        <v>59</v>
      </c>
      <c r="O45" s="10"/>
      <c r="P45" s="10"/>
      <c r="Q45" s="10"/>
      <c r="R45" s="11">
        <v>498</v>
      </c>
      <c r="S45" s="10"/>
      <c r="T45" s="10"/>
      <c r="U45" s="11">
        <v>908</v>
      </c>
      <c r="V45" s="11">
        <v>1143</v>
      </c>
      <c r="W45" s="17">
        <v>7559</v>
      </c>
      <c r="X45" s="19"/>
    </row>
    <row r="46" spans="1:24" ht="28.8" thickBot="1" x14ac:dyDescent="0.35">
      <c r="A46" s="93" t="s">
        <v>62</v>
      </c>
      <c r="B46" s="10"/>
      <c r="C46" s="11">
        <v>4688</v>
      </c>
      <c r="D46" s="10"/>
      <c r="E46" s="10"/>
      <c r="F46" s="11">
        <v>1963</v>
      </c>
      <c r="G46" s="10"/>
      <c r="H46" s="11">
        <v>615</v>
      </c>
      <c r="I46" s="10"/>
      <c r="J46" s="11">
        <v>88</v>
      </c>
      <c r="K46" s="11">
        <v>264</v>
      </c>
      <c r="L46" s="11">
        <v>27308</v>
      </c>
      <c r="M46" s="10">
        <v>88</v>
      </c>
      <c r="N46" s="10"/>
      <c r="O46" s="10"/>
      <c r="P46" s="10"/>
      <c r="Q46" s="11">
        <v>29</v>
      </c>
      <c r="R46" s="11">
        <v>205</v>
      </c>
      <c r="S46" s="10"/>
      <c r="T46" s="10"/>
      <c r="U46" s="11">
        <v>5714</v>
      </c>
      <c r="V46" s="11">
        <v>7384</v>
      </c>
      <c r="W46" s="17">
        <v>48344</v>
      </c>
      <c r="X46" s="19"/>
    </row>
    <row r="47" spans="1:24" ht="15" thickBot="1" x14ac:dyDescent="0.35">
      <c r="A47" s="97" t="s">
        <v>113</v>
      </c>
      <c r="B47" s="10"/>
      <c r="C47" s="11">
        <v>18107</v>
      </c>
      <c r="D47" s="11">
        <v>205</v>
      </c>
      <c r="E47" s="11"/>
      <c r="F47" s="11"/>
      <c r="G47" s="11"/>
      <c r="H47" s="11"/>
      <c r="I47" s="11"/>
      <c r="J47" s="11">
        <v>59</v>
      </c>
      <c r="K47" s="11">
        <v>51480</v>
      </c>
      <c r="L47" s="11">
        <v>92647</v>
      </c>
      <c r="M47" s="11"/>
      <c r="N47" s="11">
        <v>3868</v>
      </c>
      <c r="O47" s="11"/>
      <c r="P47" s="11">
        <v>6944</v>
      </c>
      <c r="Q47" s="11"/>
      <c r="R47" s="11"/>
      <c r="S47" s="11"/>
      <c r="T47" s="11"/>
      <c r="U47" s="11">
        <v>4747</v>
      </c>
      <c r="V47" s="11" t="s">
        <v>22</v>
      </c>
      <c r="W47" s="17">
        <v>178056</v>
      </c>
      <c r="X47" s="19"/>
    </row>
    <row r="48" spans="1:24" ht="15" thickBot="1" x14ac:dyDescent="0.35">
      <c r="A48" s="98" t="s">
        <v>63</v>
      </c>
      <c r="B48" s="12"/>
      <c r="C48" s="12">
        <v>234</v>
      </c>
      <c r="D48" s="12"/>
      <c r="E48" s="12"/>
      <c r="F48" s="12"/>
      <c r="G48" s="12"/>
      <c r="H48" s="12"/>
      <c r="I48" s="12"/>
      <c r="J48" s="12"/>
      <c r="K48" s="12">
        <v>51480</v>
      </c>
      <c r="L48" s="12">
        <v>84853</v>
      </c>
      <c r="M48" s="12"/>
      <c r="N48" s="12">
        <v>3868</v>
      </c>
      <c r="O48" s="12"/>
      <c r="P48" s="12"/>
      <c r="Q48" s="12"/>
      <c r="R48" s="12"/>
      <c r="S48" s="12"/>
      <c r="T48" s="12"/>
      <c r="U48" s="12">
        <v>0</v>
      </c>
      <c r="V48" s="12" t="s">
        <v>22</v>
      </c>
      <c r="W48" s="17">
        <v>140435</v>
      </c>
      <c r="X48" s="19"/>
    </row>
    <row r="49" spans="1:24" ht="15" thickBot="1" x14ac:dyDescent="0.35">
      <c r="A49" s="99" t="s">
        <v>64</v>
      </c>
      <c r="B49" s="12"/>
      <c r="C49" s="12"/>
      <c r="D49" s="12"/>
      <c r="E49" s="12"/>
      <c r="F49" s="12"/>
      <c r="G49" s="12"/>
      <c r="H49" s="12"/>
      <c r="I49" s="12"/>
      <c r="J49" s="12"/>
      <c r="K49" s="12">
        <v>38237</v>
      </c>
      <c r="L49" s="12">
        <v>30472</v>
      </c>
      <c r="M49" s="12"/>
      <c r="N49" s="12">
        <v>2608</v>
      </c>
      <c r="O49" s="12"/>
      <c r="P49" s="12"/>
      <c r="Q49" s="12"/>
      <c r="R49" s="12"/>
      <c r="S49" s="12"/>
      <c r="T49" s="12"/>
      <c r="U49" s="12">
        <v>0</v>
      </c>
      <c r="V49" s="12" t="s">
        <v>22</v>
      </c>
      <c r="W49" s="17">
        <v>71316</v>
      </c>
      <c r="X49" s="19"/>
    </row>
    <row r="50" spans="1:24" ht="15" thickBot="1" x14ac:dyDescent="0.35">
      <c r="A50" s="98" t="s">
        <v>65</v>
      </c>
      <c r="B50" s="12"/>
      <c r="C50" s="12"/>
      <c r="D50" s="12">
        <v>205</v>
      </c>
      <c r="E50" s="12"/>
      <c r="F50" s="12"/>
      <c r="G50" s="12"/>
      <c r="H50" s="12"/>
      <c r="I50" s="12"/>
      <c r="J50" s="12">
        <v>59</v>
      </c>
      <c r="K50" s="12"/>
      <c r="L50" s="12">
        <v>7765</v>
      </c>
      <c r="M50" s="12"/>
      <c r="N50" s="12"/>
      <c r="O50" s="12"/>
      <c r="P50" s="12"/>
      <c r="Q50" s="12"/>
      <c r="R50" s="12"/>
      <c r="S50" s="12"/>
      <c r="T50" s="12"/>
      <c r="U50" s="12">
        <v>2227</v>
      </c>
      <c r="V50" s="12" t="s">
        <v>22</v>
      </c>
      <c r="W50" s="17">
        <v>10255</v>
      </c>
      <c r="X50" s="19"/>
    </row>
    <row r="51" spans="1:24" ht="15" thickBot="1" x14ac:dyDescent="0.35">
      <c r="A51" s="98" t="s">
        <v>66</v>
      </c>
      <c r="B51" s="12"/>
      <c r="C51" s="12">
        <v>17873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>
        <v>1612</v>
      </c>
      <c r="V51" s="12" t="s">
        <v>22</v>
      </c>
      <c r="W51" s="17">
        <v>19485</v>
      </c>
      <c r="X51" s="19"/>
    </row>
    <row r="52" spans="1:24" ht="42" thickBot="1" x14ac:dyDescent="0.35">
      <c r="A52" s="98" t="s">
        <v>67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>
        <v>29</v>
      </c>
      <c r="M52" s="12"/>
      <c r="N52" s="12"/>
      <c r="O52" s="12"/>
      <c r="P52" s="12">
        <v>6944</v>
      </c>
      <c r="Q52" s="12"/>
      <c r="R52" s="12"/>
      <c r="S52" s="12"/>
      <c r="T52" s="12"/>
      <c r="U52" s="12">
        <v>908</v>
      </c>
      <c r="V52" s="12" t="s">
        <v>22</v>
      </c>
      <c r="W52" s="17">
        <v>7881</v>
      </c>
      <c r="X52" s="19"/>
    </row>
    <row r="53" spans="1:24" ht="15" thickBot="1" x14ac:dyDescent="0.35">
      <c r="A53" s="97" t="s">
        <v>68</v>
      </c>
      <c r="B53" s="10"/>
      <c r="C53" s="11">
        <v>1055</v>
      </c>
      <c r="D53" s="10">
        <v>29</v>
      </c>
      <c r="E53" s="10"/>
      <c r="F53" s="11">
        <v>1905</v>
      </c>
      <c r="G53" s="10"/>
      <c r="H53" s="11">
        <v>234</v>
      </c>
      <c r="I53" s="11"/>
      <c r="J53" s="11">
        <v>967</v>
      </c>
      <c r="K53" s="11">
        <v>293</v>
      </c>
      <c r="L53" s="11">
        <v>1348</v>
      </c>
      <c r="M53" s="11"/>
      <c r="N53" s="10"/>
      <c r="O53" s="10"/>
      <c r="P53" s="10"/>
      <c r="Q53" s="10"/>
      <c r="R53" s="11">
        <v>117</v>
      </c>
      <c r="S53" s="10"/>
      <c r="T53" s="10"/>
      <c r="U53" s="11">
        <v>25901</v>
      </c>
      <c r="V53" s="11">
        <v>46441</v>
      </c>
      <c r="W53" s="17">
        <v>78290</v>
      </c>
      <c r="X53" s="19"/>
    </row>
    <row r="54" spans="1:24" ht="15" thickBot="1" x14ac:dyDescent="0.35">
      <c r="A54" s="97" t="s">
        <v>94</v>
      </c>
      <c r="B54" s="10"/>
      <c r="C54" s="11">
        <v>65398</v>
      </c>
      <c r="D54" s="11">
        <v>29</v>
      </c>
      <c r="E54" s="10"/>
      <c r="F54" s="11">
        <v>19133</v>
      </c>
      <c r="G54" s="10"/>
      <c r="H54" s="11">
        <v>791</v>
      </c>
      <c r="I54" s="10"/>
      <c r="J54" s="11">
        <v>5450</v>
      </c>
      <c r="K54" s="10"/>
      <c r="L54" s="10"/>
      <c r="M54" s="10"/>
      <c r="N54" s="11">
        <v>2344</v>
      </c>
      <c r="O54" s="10"/>
      <c r="P54" s="10"/>
      <c r="Q54" s="10"/>
      <c r="R54" s="10"/>
      <c r="S54" s="10"/>
      <c r="T54" s="10"/>
      <c r="U54" s="11">
        <v>23674</v>
      </c>
      <c r="V54" s="11">
        <v>97979</v>
      </c>
      <c r="W54" s="17">
        <v>214798</v>
      </c>
      <c r="X54" s="19"/>
    </row>
    <row r="55" spans="1:24" ht="15" thickBot="1" x14ac:dyDescent="0.35">
      <c r="A55" s="100" t="s">
        <v>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9"/>
    </row>
  </sheetData>
  <sheetProtection password="CE28" sheet="1" objects="1" scenarios="1"/>
  <customSheetViews>
    <customSheetView guid="{04694D1E-5778-46D8-A05C-569D214E3AF1}" scale="70" fitToPage="1">
      <pane xSplit="1" ySplit="5" topLeftCell="B39" activePane="bottomRight" state="frozen"/>
      <selection pane="bottomRight" activeCell="W44" sqref="W44"/>
      <pageMargins left="0.70866141732283472" right="0.70866141732283472" top="0.74803149606299213" bottom="0.74803149606299213" header="0.31496062992125984" footer="0.31496062992125984"/>
      <pageSetup paperSize="9" scale="46" fitToHeight="2" orientation="landscape" horizontalDpi="1200" verticalDpi="1200" r:id="rId1"/>
    </customSheetView>
  </customSheetViews>
  <mergeCells count="1">
    <mergeCell ref="A3:W3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115" zoomScaleNormal="115" workbookViewId="0">
      <selection activeCell="F4" sqref="F4"/>
    </sheetView>
  </sheetViews>
  <sheetFormatPr defaultRowHeight="9" x14ac:dyDescent="0.15"/>
  <cols>
    <col min="1" max="1" width="26.77734375" style="39" customWidth="1"/>
    <col min="2" max="2" width="63.77734375" style="36" customWidth="1"/>
    <col min="3" max="3" width="8.88671875" style="36" hidden="1" customWidth="1"/>
    <col min="4" max="4" width="8.33203125" style="36" customWidth="1"/>
    <col min="5" max="16384" width="8.88671875" style="36"/>
  </cols>
  <sheetData>
    <row r="1" spans="1:2" ht="21.6" customHeight="1" x14ac:dyDescent="0.15">
      <c r="A1" s="175" t="s">
        <v>127</v>
      </c>
      <c r="B1" s="175"/>
    </row>
    <row r="2" spans="1:2" ht="70.2" customHeight="1" x14ac:dyDescent="0.15">
      <c r="A2" s="41" t="s">
        <v>100</v>
      </c>
      <c r="B2" s="35" t="s">
        <v>122</v>
      </c>
    </row>
    <row r="3" spans="1:2" ht="108.6" customHeight="1" x14ac:dyDescent="0.15">
      <c r="A3" s="41" t="s">
        <v>109</v>
      </c>
      <c r="B3" s="35" t="s">
        <v>123</v>
      </c>
    </row>
    <row r="4" spans="1:2" ht="62.4" customHeight="1" x14ac:dyDescent="0.15">
      <c r="A4" s="41" t="s">
        <v>101</v>
      </c>
      <c r="B4" s="35" t="s">
        <v>102</v>
      </c>
    </row>
    <row r="5" spans="1:2" ht="106.8" customHeight="1" x14ac:dyDescent="0.15">
      <c r="A5" s="41" t="s">
        <v>104</v>
      </c>
      <c r="B5" s="35" t="s">
        <v>103</v>
      </c>
    </row>
    <row r="6" spans="1:2" ht="61.2" customHeight="1" x14ac:dyDescent="0.15">
      <c r="A6" s="41" t="s">
        <v>106</v>
      </c>
      <c r="B6" s="35" t="s">
        <v>105</v>
      </c>
    </row>
    <row r="7" spans="1:2" ht="90.6" customHeight="1" x14ac:dyDescent="0.15">
      <c r="A7" s="41" t="s">
        <v>107</v>
      </c>
      <c r="B7" s="35" t="s">
        <v>108</v>
      </c>
    </row>
    <row r="8" spans="1:2" ht="373.8" customHeight="1" x14ac:dyDescent="0.15">
      <c r="A8" s="41" t="s">
        <v>114</v>
      </c>
      <c r="B8" s="38" t="s">
        <v>115</v>
      </c>
    </row>
    <row r="9" spans="1:2" ht="130.19999999999999" customHeight="1" x14ac:dyDescent="0.15">
      <c r="A9" s="41" t="s">
        <v>117</v>
      </c>
      <c r="B9" s="37" t="s">
        <v>116</v>
      </c>
    </row>
    <row r="10" spans="1:2" ht="102" customHeight="1" x14ac:dyDescent="0.15">
      <c r="A10" s="41" t="s">
        <v>118</v>
      </c>
      <c r="B10" s="37" t="s">
        <v>124</v>
      </c>
    </row>
    <row r="11" spans="1:2" ht="149.4" customHeight="1" x14ac:dyDescent="0.15">
      <c r="A11" s="41" t="s">
        <v>110</v>
      </c>
      <c r="B11" s="35" t="s">
        <v>111</v>
      </c>
    </row>
    <row r="12" spans="1:2" ht="144" customHeight="1" x14ac:dyDescent="0.15">
      <c r="A12" s="41" t="s">
        <v>119</v>
      </c>
      <c r="B12" s="35" t="s">
        <v>120</v>
      </c>
    </row>
    <row r="13" spans="1:2" ht="99" customHeight="1" x14ac:dyDescent="0.15">
      <c r="A13" s="41" t="s">
        <v>121</v>
      </c>
      <c r="B13" s="35" t="s">
        <v>125</v>
      </c>
    </row>
  </sheetData>
  <sheetProtection password="CE28" sheet="1" objects="1" scenarios="1"/>
  <customSheetViews>
    <customSheetView guid="{04694D1E-5778-46D8-A05C-569D214E3AF1}" scale="115" hiddenColumns="1">
      <selection activeCell="F3" sqref="F3"/>
      <pageMargins left="0.53" right="0.47" top="0.54" bottom="0.43" header="0.3" footer="0.3"/>
      <pageSetup paperSize="9" orientation="portrait" horizontalDpi="1200" verticalDpi="1200" r:id="rId1"/>
    </customSheetView>
  </customSheetViews>
  <mergeCells count="1">
    <mergeCell ref="A1:B1"/>
  </mergeCells>
  <hyperlinks>
    <hyperlink ref="A2" location="'1000 тонн угольного эквивалента'!A1" display="'1000 тонн угольного эквивалента'!A1"/>
    <hyperlink ref="A3" location="'1000 тонн угольного эквивалента'!A3" display="'1000 тонн угольного эквивалента'!A3"/>
    <hyperlink ref="A4" location="'1000 тонн угольного эквивалента'!A10" display="'1000 тонн угольного эквивалента'!A10"/>
    <hyperlink ref="A5" location="'1000 тонн угольного эквивалента'!A6" display="'1000 тонн угольного эквивалента'!A6"/>
    <hyperlink ref="A6" location="'1000 тонн угольного эквивалента'!A7" display="Импорт/ экспорт"/>
    <hyperlink ref="A7" location="'1000 тонн угольного эквивалента'!A9" display="Изменение объема запасов"/>
    <hyperlink ref="A8" location="'1000 тонн угольного эквивалента'!A11" display="Сектор преобразования"/>
    <hyperlink ref="A9" location="'1000 тонн угольного эквивалента'!A25" display="Неэнергетический сектор"/>
    <hyperlink ref="A10" location="'1000 тонн угольного эквивалента'!A29" display="Потери при распределении"/>
    <hyperlink ref="A11" location="'1000 тонн угольного эквивалента'!A30" display="Конечное потребление энергии"/>
    <hyperlink ref="A12" location="'1000 тонн угольного эквивалента'!A47" display="'1000 тонн угольного эквивалента'!A47"/>
    <hyperlink ref="A13" location="'1000 тонн угольного эквивалента'!A54" display="'1000 тонн угольного эквивалента'!A54"/>
  </hyperlinks>
  <pageMargins left="0.53" right="0.47" top="0.54" bottom="0.43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ИНФОГРАФИКА</vt:lpstr>
      <vt:lpstr>1000 тонн угольного эквивалента</vt:lpstr>
      <vt:lpstr>1000 тонн нефтяного эквивалента</vt:lpstr>
      <vt:lpstr>Тераджоулей</vt:lpstr>
      <vt:lpstr>Метаданные</vt:lpstr>
      <vt:lpstr>ИНФОГРАФИКА!Область_печати</vt:lpstr>
    </vt:vector>
  </TitlesOfParts>
  <Company>Белстат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Савицкая Ирина Михайловна</dc:creator>
  <cp:lastModifiedBy>Савицкая Ирина Михайловна</cp:lastModifiedBy>
  <cp:lastPrinted>2019-08-26T09:15:09Z</cp:lastPrinted>
  <dcterms:created xsi:type="dcterms:W3CDTF">2017-08-04T12:12:14Z</dcterms:created>
  <dcterms:modified xsi:type="dcterms:W3CDTF">2019-08-27T13:22:19Z</dcterms:modified>
</cp:coreProperties>
</file>